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haneenz\Box\-CONTR-CONTROL\Controller\Fee For Service\NOTES\"/>
    </mc:Choice>
  </mc:AlternateContent>
  <xr:revisionPtr revIDLastSave="0" documentId="13_ncr:1_{30D1D28F-83FA-4616-8E8E-F4AE67FBE8B2}" xr6:coauthVersionLast="47" xr6:coauthVersionMax="47" xr10:uidLastSave="{00000000-0000-0000-0000-000000000000}"/>
  <bookViews>
    <workbookView xWindow="-10785" yWindow="-15165" windowWidth="21600" windowHeight="11385" xr2:uid="{00000000-000D-0000-FFFF-FFFF00000000}"/>
  </bookViews>
  <sheets>
    <sheet name="Specific Labor for 1 Employees" sheetId="5" r:id="rId1"/>
    <sheet name="Specific Labor for &gt;1 Employees" sheetId="1" r:id="rId2"/>
    <sheet name="Pooled Average Ra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" l="1"/>
  <c r="F67" i="1"/>
  <c r="E67" i="1"/>
  <c r="D67" i="1"/>
  <c r="C67" i="1"/>
  <c r="E66" i="1"/>
  <c r="D66" i="1"/>
  <c r="C66" i="1"/>
  <c r="F66" i="1" s="1"/>
  <c r="F65" i="1"/>
  <c r="E65" i="1"/>
  <c r="D65" i="1"/>
  <c r="C65" i="1"/>
  <c r="E64" i="1"/>
  <c r="D64" i="1"/>
  <c r="C64" i="1"/>
  <c r="F64" i="1" s="1"/>
  <c r="F63" i="1"/>
  <c r="C63" i="1"/>
  <c r="F62" i="1"/>
  <c r="F61" i="1"/>
  <c r="F60" i="1"/>
  <c r="E59" i="1"/>
  <c r="D59" i="1"/>
  <c r="F59" i="1" s="1"/>
  <c r="F58" i="1"/>
  <c r="F57" i="1"/>
  <c r="I46" i="2"/>
  <c r="I41" i="2"/>
  <c r="I36" i="2"/>
  <c r="I31" i="2"/>
  <c r="I26" i="2"/>
  <c r="I21" i="2"/>
  <c r="I16" i="2"/>
  <c r="I11" i="2"/>
  <c r="I6" i="2"/>
  <c r="M46" i="1"/>
  <c r="M41" i="1"/>
  <c r="M36" i="1"/>
  <c r="M31" i="1"/>
  <c r="M26" i="1"/>
  <c r="M21" i="1"/>
  <c r="M16" i="1"/>
  <c r="M11" i="1"/>
  <c r="M6" i="1"/>
  <c r="D7" i="5"/>
  <c r="I6" i="5"/>
  <c r="E24" i="5"/>
  <c r="D24" i="5"/>
  <c r="C24" i="5"/>
  <c r="F24" i="5" s="1"/>
  <c r="E23" i="5"/>
  <c r="D23" i="5"/>
  <c r="C23" i="5"/>
  <c r="E22" i="5"/>
  <c r="D22" i="5"/>
  <c r="C22" i="5"/>
  <c r="F22" i="5" s="1"/>
  <c r="E21" i="5"/>
  <c r="D21" i="5"/>
  <c r="C21" i="5"/>
  <c r="F20" i="5"/>
  <c r="C20" i="5"/>
  <c r="F19" i="5"/>
  <c r="F18" i="5"/>
  <c r="F17" i="5"/>
  <c r="E16" i="5"/>
  <c r="D16" i="5"/>
  <c r="F16" i="5" s="1"/>
  <c r="F15" i="5"/>
  <c r="F14" i="5"/>
  <c r="F23" i="5" l="1"/>
  <c r="F21" i="5"/>
  <c r="D47" i="2"/>
  <c r="D42" i="2"/>
  <c r="D37" i="2"/>
  <c r="D32" i="2"/>
  <c r="D27" i="2"/>
  <c r="D22" i="2"/>
  <c r="D17" i="2"/>
  <c r="D12" i="2"/>
  <c r="D7" i="2"/>
  <c r="D47" i="1"/>
  <c r="D42" i="1"/>
  <c r="D37" i="1"/>
  <c r="D32" i="1"/>
  <c r="D27" i="1"/>
  <c r="D22" i="1"/>
  <c r="D17" i="1"/>
  <c r="D12" i="1"/>
  <c r="D7" i="1"/>
  <c r="E7" i="5"/>
  <c r="K20" i="1" l="1"/>
  <c r="C51" i="2" l="1"/>
  <c r="E42" i="2" l="1"/>
  <c r="E27" i="2"/>
  <c r="G27" i="2" s="1"/>
  <c r="H25" i="2"/>
  <c r="E22" i="2"/>
  <c r="G22" i="2" s="1"/>
  <c r="G21" i="2"/>
  <c r="H20" i="2"/>
  <c r="E17" i="2"/>
  <c r="G17" i="2" s="1"/>
  <c r="H15" i="2"/>
  <c r="H16" i="2" s="1"/>
  <c r="E12" i="2"/>
  <c r="G12" i="2" s="1"/>
  <c r="H10" i="2"/>
  <c r="H12" i="2" s="1"/>
  <c r="C51" i="1"/>
  <c r="E32" i="1"/>
  <c r="K30" i="1"/>
  <c r="L30" i="1" s="1"/>
  <c r="E27" i="1"/>
  <c r="K25" i="1"/>
  <c r="L25" i="1" s="1"/>
  <c r="E37" i="1"/>
  <c r="K35" i="1"/>
  <c r="L35" i="1" s="1"/>
  <c r="E22" i="1"/>
  <c r="G21" i="1"/>
  <c r="L20" i="1"/>
  <c r="G37" i="1" l="1"/>
  <c r="H37" i="1"/>
  <c r="I37" i="1"/>
  <c r="J37" i="1"/>
  <c r="L37" i="1"/>
  <c r="H26" i="2"/>
  <c r="G26" i="2"/>
  <c r="G36" i="1"/>
  <c r="I36" i="1"/>
  <c r="H36" i="1"/>
  <c r="J36" i="1"/>
  <c r="L36" i="1"/>
  <c r="I32" i="1"/>
  <c r="G32" i="1"/>
  <c r="H32" i="1"/>
  <c r="J32" i="1"/>
  <c r="L32" i="1"/>
  <c r="L26" i="1"/>
  <c r="G31" i="1"/>
  <c r="I31" i="1"/>
  <c r="J31" i="1"/>
  <c r="H31" i="1"/>
  <c r="L31" i="1"/>
  <c r="G26" i="1"/>
  <c r="J26" i="1"/>
  <c r="H26" i="1"/>
  <c r="I26" i="1"/>
  <c r="J27" i="1"/>
  <c r="I27" i="1"/>
  <c r="H27" i="1"/>
  <c r="G27" i="1"/>
  <c r="L27" i="1"/>
  <c r="I22" i="1"/>
  <c r="H22" i="1"/>
  <c r="G22" i="1"/>
  <c r="J22" i="1"/>
  <c r="L22" i="1"/>
  <c r="H21" i="1"/>
  <c r="I21" i="1"/>
  <c r="J21" i="1"/>
  <c r="L21" i="1"/>
  <c r="H17" i="2"/>
  <c r="H22" i="2"/>
  <c r="H27" i="2"/>
  <c r="H21" i="2"/>
  <c r="H11" i="2"/>
  <c r="G11" i="2"/>
  <c r="G13" i="2" s="1"/>
  <c r="I12" i="2"/>
  <c r="G16" i="1"/>
  <c r="G6" i="2"/>
  <c r="G31" i="2"/>
  <c r="G36" i="2"/>
  <c r="G41" i="2"/>
  <c r="G46" i="2"/>
  <c r="J41" i="1" l="1"/>
  <c r="I41" i="1"/>
  <c r="H41" i="1"/>
  <c r="G41" i="1"/>
  <c r="G46" i="1"/>
  <c r="J46" i="1"/>
  <c r="I46" i="1"/>
  <c r="H46" i="1"/>
  <c r="K31" i="1"/>
  <c r="K26" i="1"/>
  <c r="G11" i="1"/>
  <c r="H11" i="1"/>
  <c r="I11" i="1"/>
  <c r="J11" i="1"/>
  <c r="G6" i="1"/>
  <c r="H6" i="1"/>
  <c r="I6" i="1"/>
  <c r="J6" i="1"/>
  <c r="K22" i="1"/>
  <c r="H16" i="1"/>
  <c r="I16" i="1"/>
  <c r="J16" i="1"/>
  <c r="K36" i="1"/>
  <c r="G50" i="1" l="1"/>
  <c r="H50" i="1"/>
  <c r="J50" i="1"/>
  <c r="I50" i="1"/>
  <c r="K6" i="1"/>
  <c r="K21" i="1"/>
  <c r="H40" i="2"/>
  <c r="G42" i="2"/>
  <c r="H42" i="2" l="1"/>
  <c r="I42" i="2" s="1"/>
  <c r="H41" i="2"/>
  <c r="G43" i="2"/>
  <c r="I22" i="2" l="1"/>
  <c r="G23" i="2"/>
  <c r="H5" i="5"/>
  <c r="H6" i="5" s="1"/>
  <c r="K45" i="1"/>
  <c r="K40" i="1"/>
  <c r="K15" i="1"/>
  <c r="K10" i="1"/>
  <c r="K5" i="1"/>
  <c r="G7" i="5" l="1"/>
  <c r="G8" i="5" s="1"/>
  <c r="H7" i="5"/>
  <c r="H45" i="2"/>
  <c r="H46" i="2" s="1"/>
  <c r="H35" i="2"/>
  <c r="H36" i="2" s="1"/>
  <c r="H30" i="2"/>
  <c r="H31" i="2" s="1"/>
  <c r="H5" i="2"/>
  <c r="E47" i="2"/>
  <c r="H47" i="2" s="1"/>
  <c r="E37" i="2"/>
  <c r="E32" i="2"/>
  <c r="E7" i="2"/>
  <c r="I7" i="5" l="1"/>
  <c r="E51" i="2"/>
  <c r="G50" i="2"/>
  <c r="G32" i="2"/>
  <c r="G33" i="2" s="1"/>
  <c r="H32" i="2"/>
  <c r="G37" i="2"/>
  <c r="G38" i="2" s="1"/>
  <c r="H37" i="2"/>
  <c r="G7" i="2"/>
  <c r="H6" i="2"/>
  <c r="G47" i="2"/>
  <c r="I47" i="2" s="1"/>
  <c r="H7" i="2"/>
  <c r="L45" i="1"/>
  <c r="L46" i="1" s="1"/>
  <c r="I37" i="2" l="1"/>
  <c r="G51" i="2"/>
  <c r="G52" i="2" s="1"/>
  <c r="I32" i="2"/>
  <c r="I7" i="2"/>
  <c r="G18" i="2"/>
  <c r="I17" i="2"/>
  <c r="G48" i="2"/>
  <c r="G8" i="2"/>
  <c r="G28" i="2"/>
  <c r="I27" i="2"/>
  <c r="E47" i="1"/>
  <c r="E42" i="1"/>
  <c r="L40" i="1"/>
  <c r="L41" i="1" s="1"/>
  <c r="G42" i="1" l="1"/>
  <c r="H42" i="1"/>
  <c r="H43" i="1" s="1"/>
  <c r="I42" i="1"/>
  <c r="I43" i="1" s="1"/>
  <c r="J42" i="1"/>
  <c r="J43" i="1" s="1"/>
  <c r="L42" i="1"/>
  <c r="G47" i="1"/>
  <c r="G48" i="1" s="1"/>
  <c r="H47" i="1"/>
  <c r="H48" i="1" s="1"/>
  <c r="I47" i="1"/>
  <c r="I48" i="1" s="1"/>
  <c r="J47" i="1"/>
  <c r="J48" i="1" s="1"/>
  <c r="L47" i="1"/>
  <c r="J33" i="1"/>
  <c r="I33" i="1"/>
  <c r="H33" i="1"/>
  <c r="H28" i="1"/>
  <c r="J28" i="1"/>
  <c r="I28" i="1"/>
  <c r="H38" i="1"/>
  <c r="J38" i="1"/>
  <c r="I38" i="1"/>
  <c r="J23" i="1"/>
  <c r="I23" i="1"/>
  <c r="H23" i="1"/>
  <c r="K46" i="1"/>
  <c r="K11" i="1"/>
  <c r="K41" i="1"/>
  <c r="G43" i="1"/>
  <c r="E7" i="1"/>
  <c r="E12" i="1"/>
  <c r="H12" i="1" l="1"/>
  <c r="H13" i="1" s="1"/>
  <c r="G12" i="1"/>
  <c r="G13" i="1" s="1"/>
  <c r="J12" i="1"/>
  <c r="J13" i="1" s="1"/>
  <c r="I12" i="1"/>
  <c r="I13" i="1" s="1"/>
  <c r="H7" i="1"/>
  <c r="G7" i="1"/>
  <c r="J7" i="1"/>
  <c r="I7" i="1"/>
  <c r="G33" i="1"/>
  <c r="K32" i="1"/>
  <c r="K27" i="1"/>
  <c r="G28" i="1"/>
  <c r="G38" i="1"/>
  <c r="K37" i="1"/>
  <c r="G23" i="1"/>
  <c r="K42" i="1"/>
  <c r="K43" i="1" s="1"/>
  <c r="K7" i="1" l="1"/>
  <c r="M32" i="1"/>
  <c r="K33" i="1"/>
  <c r="K28" i="1"/>
  <c r="M27" i="1"/>
  <c r="I8" i="1"/>
  <c r="H8" i="1"/>
  <c r="G8" i="1"/>
  <c r="J8" i="1"/>
  <c r="K23" i="1"/>
  <c r="M22" i="1"/>
  <c r="M37" i="1"/>
  <c r="K38" i="1"/>
  <c r="K12" i="1"/>
  <c r="K13" i="1" s="1"/>
  <c r="K8" i="1" l="1"/>
  <c r="K16" i="1"/>
  <c r="K50" i="1" s="1"/>
  <c r="M42" i="1"/>
  <c r="E17" i="1"/>
  <c r="L15" i="1"/>
  <c r="L16" i="1" s="1"/>
  <c r="E51" i="1" l="1"/>
  <c r="J17" i="1"/>
  <c r="J51" i="1" s="1"/>
  <c r="J52" i="1" s="1"/>
  <c r="I17" i="1"/>
  <c r="I51" i="1" s="1"/>
  <c r="I52" i="1" s="1"/>
  <c r="H17" i="1"/>
  <c r="H18" i="1" s="1"/>
  <c r="G17" i="1"/>
  <c r="G51" i="1" s="1"/>
  <c r="G52" i="1" s="1"/>
  <c r="L17" i="1"/>
  <c r="K47" i="1"/>
  <c r="K48" i="1" s="1"/>
  <c r="J18" i="1" l="1"/>
  <c r="I18" i="1"/>
  <c r="H51" i="1"/>
  <c r="H52" i="1" s="1"/>
  <c r="G18" i="1"/>
  <c r="K17" i="1"/>
  <c r="K51" i="1" s="1"/>
  <c r="M47" i="1"/>
  <c r="L10" i="1"/>
  <c r="L5" i="1"/>
  <c r="L11" i="1" l="1"/>
  <c r="L12" i="1"/>
  <c r="M12" i="1" s="1"/>
  <c r="L6" i="1"/>
  <c r="L7" i="1"/>
  <c r="M7" i="1" s="1"/>
  <c r="M17" i="1"/>
  <c r="K18" i="1"/>
</calcChain>
</file>

<file path=xl/sharedStrings.xml><?xml version="1.0" encoding="utf-8"?>
<sst xmlns="http://schemas.openxmlformats.org/spreadsheetml/2006/main" count="175" uniqueCount="46">
  <si>
    <t>Total time on FFS</t>
  </si>
  <si>
    <t>Total Salary &amp; Benefit</t>
  </si>
  <si>
    <t>Annual Budget Hours</t>
  </si>
  <si>
    <t>Holiday Leave</t>
  </si>
  <si>
    <t>Sick Leave</t>
  </si>
  <si>
    <t>Vacation</t>
  </si>
  <si>
    <t>Annual Base Hours</t>
  </si>
  <si>
    <t>Pay Base</t>
  </si>
  <si>
    <t>Budgeted Hours/Service</t>
  </si>
  <si>
    <t>Non FFS Work</t>
  </si>
  <si>
    <t>Total</t>
  </si>
  <si>
    <t>Total Budgeted Hours/Service</t>
  </si>
  <si>
    <t>Per Hour Rate</t>
  </si>
  <si>
    <t>C Base (Grad Asst) - 1/2 time</t>
  </si>
  <si>
    <t>Employee Name</t>
  </si>
  <si>
    <t>Per hour rate/Service</t>
  </si>
  <si>
    <t>Benefit Rate %</t>
  </si>
  <si>
    <r>
      <rPr>
        <b/>
        <u/>
        <sz val="12"/>
        <color theme="1"/>
        <rFont val="Calibri"/>
        <family val="2"/>
        <scheme val="minor"/>
      </rPr>
      <t>Example of Pooled Average Labor Model</t>
    </r>
    <r>
      <rPr>
        <sz val="12"/>
        <color theme="1"/>
        <rFont val="Calibri"/>
        <family val="2"/>
        <scheme val="minor"/>
      </rPr>
      <t>: Calculates an average labor rate and is applicable when multiple people with varying labor rates provide the same service but it makes no difference which employee provides the service.</t>
    </r>
  </si>
  <si>
    <r>
      <rPr>
        <b/>
        <u/>
        <sz val="12"/>
        <color theme="1"/>
        <rFont val="Calibri"/>
        <family val="2"/>
        <scheme val="minor"/>
      </rPr>
      <t>Example of Hourly rate by employee</t>
    </r>
    <r>
      <rPr>
        <sz val="12"/>
        <color theme="1"/>
        <rFont val="Calibri"/>
        <family val="2"/>
        <scheme val="minor"/>
      </rPr>
      <t>: Calculates a hourly rate by services when more than 1 employee is assigned to the designated service.</t>
    </r>
  </si>
  <si>
    <r>
      <rPr>
        <b/>
        <u/>
        <sz val="12"/>
        <color theme="1"/>
        <rFont val="Calibri"/>
        <family val="2"/>
        <scheme val="minor"/>
      </rPr>
      <t>Example of Hourly rate by service/hr for 1 or more employees</t>
    </r>
    <r>
      <rPr>
        <sz val="12"/>
        <color theme="1"/>
        <rFont val="Calibri"/>
        <family val="2"/>
        <scheme val="minor"/>
      </rPr>
      <t>: Calculates a hourly rate by services when more than 1 employee is assigned to the designated service.</t>
    </r>
  </si>
  <si>
    <t>Salary &amp; Benefit Rate</t>
  </si>
  <si>
    <t>Total Faculty Salary &amp; Benefits/Service</t>
  </si>
  <si>
    <t xml:space="preserve"> % of time/service</t>
  </si>
  <si>
    <t>% of time/service</t>
  </si>
  <si>
    <r>
      <rPr>
        <b/>
        <sz val="11"/>
        <color theme="1"/>
        <rFont val="Calibri"/>
        <family val="2"/>
        <scheme val="minor"/>
      </rPr>
      <t>Pay Base (Select from Dropdown)</t>
    </r>
    <r>
      <rPr>
        <sz val="9"/>
        <color theme="1"/>
        <rFont val="Calibri"/>
        <family val="2"/>
        <scheme val="minor"/>
      </rPr>
      <t xml:space="preserve"> *Click on the cell, in the upper right hand corner the dropdown arrow will appear.</t>
    </r>
  </si>
  <si>
    <t>Service A-</t>
  </si>
  <si>
    <t>Service B-</t>
  </si>
  <si>
    <t>Service C-</t>
  </si>
  <si>
    <t>Service D-</t>
  </si>
  <si>
    <t>*All items in the gray colored cells will need to be populated. (Employee Name, Pay Base, Salary, Benefit Rate, and % of time/service.)</t>
  </si>
  <si>
    <t>Per hour rate</t>
  </si>
  <si>
    <t>Time committed to FFS</t>
  </si>
  <si>
    <t>B Base Faculty (9 month appointment)</t>
  </si>
  <si>
    <t>C Base (Grad Asst) - 3/4 time</t>
  </si>
  <si>
    <t>Fixed Benefit Rate %</t>
  </si>
  <si>
    <t>A Base Faculty (Full-time)</t>
  </si>
  <si>
    <t>P Base (Full-time P&amp;S)</t>
  </si>
  <si>
    <t>D Base (Full-time Post Doc)</t>
  </si>
  <si>
    <t>Full-time E Merit (ISU employee for 1-4 years)</t>
  </si>
  <si>
    <t>Full-time E Merit (ISU employee for 5-11 years)</t>
  </si>
  <si>
    <t>Full-time E Merit (ISU employee for 12-19 years)</t>
  </si>
  <si>
    <t>Full-time E Merit (ISU employee for 20-24 years)</t>
  </si>
  <si>
    <t>Full-time E Merit (ISU employee for 25+ years)</t>
  </si>
  <si>
    <t>Annual Salary</t>
  </si>
  <si>
    <t xml:space="preserve">Undergraduate </t>
  </si>
  <si>
    <t>shane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</si>
</sst>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9" fontId="1" fillId="4" borderId="11" xfId="0" applyNumberFormat="1" applyFont="1" applyFill="1" applyBorder="1" applyAlignment="1">
      <alignment horizontal="center" wrapText="1"/>
    </xf>
    <xf numFmtId="3" fontId="1" fillId="4" borderId="10" xfId="0" applyNumberFormat="1" applyFont="1" applyFill="1" applyBorder="1" applyAlignment="1">
      <alignment horizontal="center" wrapText="1"/>
    </xf>
    <xf numFmtId="41" fontId="0" fillId="4" borderId="9" xfId="0" applyNumberFormat="1" applyFill="1" applyBorder="1" applyAlignment="1">
      <alignment horizontal="right"/>
    </xf>
    <xf numFmtId="41" fontId="0" fillId="4" borderId="1" xfId="0" applyNumberFormat="1" applyFill="1" applyBorder="1" applyAlignment="1">
      <alignment horizontal="right"/>
    </xf>
    <xf numFmtId="9" fontId="0" fillId="0" borderId="10" xfId="0" applyNumberFormat="1" applyBorder="1"/>
    <xf numFmtId="42" fontId="0" fillId="0" borderId="10" xfId="0" applyNumberFormat="1" applyBorder="1"/>
    <xf numFmtId="43" fontId="0" fillId="0" borderId="0" xfId="0" applyNumberFormat="1" applyAlignment="1">
      <alignment horizontal="right"/>
    </xf>
    <xf numFmtId="41" fontId="0" fillId="0" borderId="9" xfId="0" applyNumberFormat="1" applyBorder="1" applyAlignment="1">
      <alignment horizontal="right"/>
    </xf>
    <xf numFmtId="43" fontId="0" fillId="7" borderId="1" xfId="0" applyNumberFormat="1" applyFill="1" applyBorder="1" applyAlignment="1">
      <alignment horizontal="right"/>
    </xf>
    <xf numFmtId="41" fontId="0" fillId="7" borderId="6" xfId="0" applyNumberFormat="1" applyFill="1" applyBorder="1" applyAlignment="1">
      <alignment horizontal="right"/>
    </xf>
    <xf numFmtId="0" fontId="0" fillId="0" borderId="20" xfId="0" applyBorder="1" applyAlignment="1">
      <alignment horizontal="center"/>
    </xf>
    <xf numFmtId="41" fontId="0" fillId="0" borderId="1" xfId="0" applyNumberForma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2" fontId="0" fillId="5" borderId="1" xfId="0" applyNumberFormat="1" applyFill="1" applyBorder="1" applyAlignment="1">
      <alignment horizontal="right"/>
    </xf>
    <xf numFmtId="2" fontId="0" fillId="5" borderId="5" xfId="0" applyNumberFormat="1" applyFill="1" applyBorder="1" applyAlignment="1">
      <alignment horizontal="right"/>
    </xf>
    <xf numFmtId="2" fontId="0" fillId="5" borderId="2" xfId="0" applyNumberFormat="1" applyFill="1" applyBorder="1" applyAlignment="1">
      <alignment horizontal="right"/>
    </xf>
    <xf numFmtId="2" fontId="0" fillId="5" borderId="9" xfId="0" applyNumberFormat="1" applyFill="1" applyBorder="1" applyAlignment="1">
      <alignment horizontal="right"/>
    </xf>
    <xf numFmtId="0" fontId="8" fillId="5" borderId="19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24" xfId="0" applyNumberFormat="1" applyFont="1" applyBorder="1" applyAlignment="1">
      <alignment horizontal="center"/>
    </xf>
    <xf numFmtId="0" fontId="9" fillId="0" borderId="0" xfId="0" applyFont="1"/>
    <xf numFmtId="0" fontId="2" fillId="0" borderId="15" xfId="0" applyFont="1" applyBorder="1" applyAlignment="1">
      <alignment horizontal="center" wrapText="1"/>
    </xf>
    <xf numFmtId="9" fontId="0" fillId="0" borderId="1" xfId="0" applyNumberFormat="1" applyBorder="1" applyAlignment="1">
      <alignment horizontal="right"/>
    </xf>
    <xf numFmtId="41" fontId="0" fillId="0" borderId="10" xfId="0" applyNumberFormat="1" applyBorder="1"/>
    <xf numFmtId="0" fontId="0" fillId="7" borderId="16" xfId="0" applyFill="1" applyBorder="1"/>
    <xf numFmtId="0" fontId="0" fillId="7" borderId="9" xfId="0" applyFill="1" applyBorder="1"/>
    <xf numFmtId="43" fontId="0" fillId="7" borderId="9" xfId="0" applyNumberFormat="1" applyFill="1" applyBorder="1" applyAlignment="1">
      <alignment horizontal="right"/>
    </xf>
    <xf numFmtId="0" fontId="0" fillId="7" borderId="10" xfId="0" applyFill="1" applyBorder="1"/>
    <xf numFmtId="0" fontId="1" fillId="0" borderId="0" xfId="0" applyFont="1" applyAlignment="1">
      <alignment horizontal="center" wrapText="1"/>
    </xf>
    <xf numFmtId="41" fontId="0" fillId="0" borderId="8" xfId="0" applyNumberFormat="1" applyBorder="1" applyAlignment="1">
      <alignment horizontal="right"/>
    </xf>
    <xf numFmtId="3" fontId="0" fillId="0" borderId="11" xfId="0" applyNumberFormat="1" applyBorder="1"/>
    <xf numFmtId="0" fontId="0" fillId="7" borderId="4" xfId="0" applyFill="1" applyBorder="1"/>
    <xf numFmtId="41" fontId="0" fillId="7" borderId="4" xfId="0" applyNumberFormat="1" applyFill="1" applyBorder="1" applyAlignment="1">
      <alignment horizontal="right"/>
    </xf>
    <xf numFmtId="41" fontId="0" fillId="7" borderId="1" xfId="0" applyNumberFormat="1" applyFill="1" applyBorder="1" applyAlignment="1">
      <alignment horizontal="right"/>
    </xf>
    <xf numFmtId="3" fontId="0" fillId="7" borderId="10" xfId="0" applyNumberFormat="1" applyFill="1" applyBorder="1"/>
    <xf numFmtId="3" fontId="0" fillId="0" borderId="10" xfId="0" applyNumberFormat="1" applyBorder="1"/>
    <xf numFmtId="41" fontId="0" fillId="7" borderId="3" xfId="0" applyNumberFormat="1" applyFill="1" applyBorder="1" applyAlignment="1">
      <alignment horizontal="right"/>
    </xf>
    <xf numFmtId="3" fontId="0" fillId="7" borderId="18" xfId="0" applyNumberFormat="1" applyFill="1" applyBorder="1"/>
    <xf numFmtId="0" fontId="0" fillId="7" borderId="22" xfId="0" applyFill="1" applyBorder="1"/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7" borderId="39" xfId="0" applyNumberFormat="1" applyFill="1" applyBorder="1"/>
    <xf numFmtId="0" fontId="1" fillId="0" borderId="3" xfId="0" applyFont="1" applyBorder="1" applyAlignment="1">
      <alignment horizontal="center" wrapText="1"/>
    </xf>
    <xf numFmtId="0" fontId="1" fillId="2" borderId="2" xfId="0" applyFont="1" applyFill="1" applyBorder="1"/>
    <xf numFmtId="37" fontId="1" fillId="2" borderId="2" xfId="0" applyNumberFormat="1" applyFont="1" applyFill="1" applyBorder="1"/>
    <xf numFmtId="37" fontId="3" fillId="2" borderId="2" xfId="0" applyNumberFormat="1" applyFont="1" applyFill="1" applyBorder="1"/>
    <xf numFmtId="0" fontId="1" fillId="2" borderId="1" xfId="0" applyFont="1" applyFill="1" applyBorder="1" applyAlignment="1">
      <alignment wrapText="1"/>
    </xf>
    <xf numFmtId="37" fontId="1" fillId="2" borderId="1" xfId="0" applyNumberFormat="1" applyFont="1" applyFill="1" applyBorder="1"/>
    <xf numFmtId="37" fontId="3" fillId="2" borderId="1" xfId="0" applyNumberFormat="1" applyFont="1" applyFill="1" applyBorder="1"/>
    <xf numFmtId="37" fontId="0" fillId="3" borderId="9" xfId="0" applyNumberFormat="1" applyFill="1" applyBorder="1" applyAlignment="1">
      <alignment horizontal="right"/>
    </xf>
    <xf numFmtId="37" fontId="0" fillId="6" borderId="10" xfId="0" applyNumberFormat="1" applyFill="1" applyBorder="1"/>
    <xf numFmtId="37" fontId="0" fillId="0" borderId="9" xfId="0" applyNumberFormat="1" applyBorder="1" applyAlignment="1">
      <alignment horizontal="right"/>
    </xf>
    <xf numFmtId="39" fontId="1" fillId="3" borderId="1" xfId="0" applyNumberFormat="1" applyFont="1" applyFill="1" applyBorder="1" applyAlignment="1">
      <alignment horizontal="center" wrapText="1"/>
    </xf>
    <xf numFmtId="39" fontId="1" fillId="3" borderId="9" xfId="0" applyNumberFormat="1" applyFont="1" applyFill="1" applyBorder="1" applyAlignment="1">
      <alignment horizontal="center" wrapText="1"/>
    </xf>
    <xf numFmtId="37" fontId="0" fillId="3" borderId="1" xfId="0" applyNumberFormat="1" applyFill="1" applyBorder="1" applyAlignment="1">
      <alignment horizontal="right"/>
    </xf>
    <xf numFmtId="37" fontId="0" fillId="3" borderId="28" xfId="0" applyNumberFormat="1" applyFill="1" applyBorder="1" applyAlignment="1">
      <alignment horizontal="right"/>
    </xf>
    <xf numFmtId="164" fontId="1" fillId="4" borderId="11" xfId="0" applyNumberFormat="1" applyFont="1" applyFill="1" applyBorder="1" applyAlignment="1">
      <alignment horizontal="center" wrapText="1"/>
    </xf>
    <xf numFmtId="164" fontId="1" fillId="4" borderId="10" xfId="0" applyNumberFormat="1" applyFont="1" applyFill="1" applyBorder="1" applyAlignment="1">
      <alignment horizontal="center" wrapText="1"/>
    </xf>
    <xf numFmtId="164" fontId="0" fillId="4" borderId="9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8" fillId="5" borderId="19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164" fontId="0" fillId="5" borderId="9" xfId="0" applyNumberFormat="1" applyFill="1" applyBorder="1" applyAlignment="1">
      <alignment horizontal="right"/>
    </xf>
    <xf numFmtId="37" fontId="0" fillId="8" borderId="9" xfId="0" applyNumberFormat="1" applyFill="1" applyBorder="1" applyAlignment="1">
      <alignment horizontal="right"/>
    </xf>
    <xf numFmtId="4" fontId="0" fillId="5" borderId="2" xfId="0" applyNumberFormat="1" applyFill="1" applyBorder="1" applyAlignment="1">
      <alignment horizontal="right"/>
    </xf>
    <xf numFmtId="9" fontId="0" fillId="9" borderId="9" xfId="0" applyNumberFormat="1" applyFill="1" applyBorder="1" applyAlignment="1" applyProtection="1">
      <alignment horizontal="right"/>
      <protection locked="0"/>
    </xf>
    <xf numFmtId="9" fontId="0" fillId="9" borderId="1" xfId="0" applyNumberFormat="1" applyFill="1" applyBorder="1" applyAlignment="1" applyProtection="1">
      <alignment horizontal="right"/>
      <protection locked="0"/>
    </xf>
    <xf numFmtId="9" fontId="0" fillId="9" borderId="1" xfId="0" applyNumberFormat="1" applyFill="1" applyBorder="1" applyAlignment="1">
      <alignment horizontal="right"/>
    </xf>
    <xf numFmtId="0" fontId="1" fillId="9" borderId="1" xfId="0" applyFont="1" applyFill="1" applyBorder="1" applyAlignment="1">
      <alignment horizontal="center" wrapText="1"/>
    </xf>
    <xf numFmtId="3" fontId="1" fillId="9" borderId="1" xfId="0" applyNumberFormat="1" applyFont="1" applyFill="1" applyBorder="1" applyAlignment="1" applyProtection="1">
      <alignment horizontal="center" wrapText="1"/>
      <protection locked="0"/>
    </xf>
    <xf numFmtId="164" fontId="1" fillId="9" borderId="1" xfId="0" applyNumberFormat="1" applyFont="1" applyFill="1" applyBorder="1" applyAlignment="1" applyProtection="1">
      <alignment horizontal="center" wrapText="1"/>
      <protection locked="0"/>
    </xf>
    <xf numFmtId="0" fontId="2" fillId="9" borderId="15" xfId="0" applyFont="1" applyFill="1" applyBorder="1" applyAlignment="1" applyProtection="1">
      <alignment horizontal="center" wrapText="1"/>
      <protection locked="0"/>
    </xf>
    <xf numFmtId="0" fontId="2" fillId="9" borderId="13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/>
    <xf numFmtId="37" fontId="1" fillId="0" borderId="2" xfId="0" applyNumberFormat="1" applyFont="1" applyBorder="1"/>
    <xf numFmtId="37" fontId="3" fillId="0" borderId="2" xfId="0" applyNumberFormat="1" applyFont="1" applyBorder="1"/>
    <xf numFmtId="0" fontId="1" fillId="2" borderId="1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10" fontId="1" fillId="0" borderId="1" xfId="0" applyNumberFormat="1" applyFont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left" wrapText="1"/>
    </xf>
    <xf numFmtId="37" fontId="1" fillId="10" borderId="1" xfId="0" applyNumberFormat="1" applyFont="1" applyFill="1" applyBorder="1"/>
    <xf numFmtId="37" fontId="3" fillId="10" borderId="1" xfId="0" applyNumberFormat="1" applyFont="1" applyFill="1" applyBorder="1"/>
    <xf numFmtId="10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wrapText="1"/>
    </xf>
    <xf numFmtId="0" fontId="0" fillId="0" borderId="0" xfId="0"/>
    <xf numFmtId="0" fontId="1" fillId="10" borderId="8" xfId="0" applyFont="1" applyFill="1" applyBorder="1" applyAlignment="1">
      <alignment wrapText="1"/>
    </xf>
    <xf numFmtId="37" fontId="1" fillId="10" borderId="8" xfId="0" applyNumberFormat="1" applyFont="1" applyFill="1" applyBorder="1"/>
    <xf numFmtId="10" fontId="1" fillId="10" borderId="8" xfId="0" applyNumberFormat="1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9" borderId="22" xfId="0" applyFill="1" applyBorder="1" applyAlignment="1" applyProtection="1">
      <alignment vertical="top" wrapText="1"/>
      <protection locked="0"/>
    </xf>
    <xf numFmtId="0" fontId="0" fillId="9" borderId="26" xfId="0" applyFill="1" applyBorder="1" applyAlignment="1" applyProtection="1">
      <alignment vertical="top" wrapText="1"/>
      <protection locked="0"/>
    </xf>
    <xf numFmtId="0" fontId="0" fillId="9" borderId="17" xfId="0" applyFill="1" applyBorder="1" applyAlignment="1" applyProtection="1">
      <alignment vertical="top" wrapText="1"/>
      <protection locked="0"/>
    </xf>
    <xf numFmtId="0" fontId="0" fillId="9" borderId="6" xfId="0" applyFill="1" applyBorder="1" applyAlignment="1" applyProtection="1">
      <alignment vertical="top" wrapText="1"/>
      <protection locked="0"/>
    </xf>
    <xf numFmtId="0" fontId="0" fillId="9" borderId="8" xfId="0" applyFill="1" applyBorder="1" applyAlignment="1" applyProtection="1">
      <alignment vertical="top" wrapText="1"/>
      <protection locked="0"/>
    </xf>
    <xf numFmtId="0" fontId="0" fillId="9" borderId="2" xfId="0" applyFill="1" applyBorder="1" applyAlignment="1" applyProtection="1">
      <alignment vertical="top" wrapText="1"/>
      <protection locked="0"/>
    </xf>
    <xf numFmtId="0" fontId="1" fillId="0" borderId="25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5" fillId="0" borderId="0" xfId="0" applyFont="1"/>
    <xf numFmtId="0" fontId="1" fillId="7" borderId="28" xfId="0" applyFont="1" applyFill="1" applyBorder="1" applyAlignment="1">
      <alignment horizontal="center" wrapText="1"/>
    </xf>
    <xf numFmtId="0" fontId="1" fillId="7" borderId="29" xfId="0" applyFont="1" applyFill="1" applyBorder="1" applyAlignment="1">
      <alignment horizontal="center" wrapText="1"/>
    </xf>
    <xf numFmtId="0" fontId="0" fillId="0" borderId="37" xfId="0" applyBorder="1"/>
    <xf numFmtId="0" fontId="0" fillId="0" borderId="24" xfId="0" applyBorder="1"/>
    <xf numFmtId="0" fontId="0" fillId="0" borderId="38" xfId="0" applyBorder="1"/>
    <xf numFmtId="0" fontId="0" fillId="0" borderId="0" xfId="0"/>
    <xf numFmtId="0" fontId="0" fillId="0" borderId="35" xfId="0" applyBorder="1"/>
    <xf numFmtId="0" fontId="0" fillId="0" borderId="34" xfId="0" applyBorder="1"/>
    <xf numFmtId="0" fontId="0" fillId="0" borderId="36" xfId="0" applyBorder="1"/>
    <xf numFmtId="0" fontId="1" fillId="0" borderId="2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98" zoomScaleNormal="98" workbookViewId="0">
      <selection activeCell="G7" sqref="G7"/>
    </sheetView>
  </sheetViews>
  <sheetFormatPr defaultRowHeight="15" x14ac:dyDescent="0.25"/>
  <cols>
    <col min="1" max="1" width="24" customWidth="1"/>
    <col min="2" max="2" width="33.85546875" customWidth="1"/>
    <col min="3" max="3" width="11.7109375" customWidth="1"/>
    <col min="4" max="4" width="8.85546875" bestFit="1" customWidth="1"/>
    <col min="5" max="5" width="10.7109375" customWidth="1"/>
    <col min="6" max="6" width="19.85546875" bestFit="1" customWidth="1"/>
    <col min="7" max="7" width="10.28515625" customWidth="1"/>
    <col min="8" max="8" width="11.140625" bestFit="1" customWidth="1"/>
    <col min="9" max="9" width="10.28515625" customWidth="1"/>
    <col min="11" max="11" width="9.42578125" customWidth="1"/>
  </cols>
  <sheetData>
    <row r="1" spans="1:13" ht="15.75" x14ac:dyDescent="0.25">
      <c r="A1" s="112" t="s">
        <v>18</v>
      </c>
      <c r="B1" s="113"/>
      <c r="C1" s="113"/>
      <c r="D1" s="113"/>
      <c r="E1" s="113"/>
      <c r="F1" s="113"/>
      <c r="G1" s="113"/>
      <c r="H1" s="113"/>
      <c r="I1" s="113"/>
      <c r="J1" s="33"/>
      <c r="K1" s="33"/>
      <c r="L1" s="33"/>
      <c r="M1" s="33"/>
    </row>
    <row r="3" spans="1:13" ht="15.75" thickBot="1" x14ac:dyDescent="0.3">
      <c r="A3" s="38" t="s">
        <v>29</v>
      </c>
    </row>
    <row r="4" spans="1:13" ht="42" customHeight="1" x14ac:dyDescent="0.25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39" t="s">
        <v>31</v>
      </c>
      <c r="H4" s="16" t="s">
        <v>9</v>
      </c>
      <c r="I4" s="17" t="s">
        <v>10</v>
      </c>
    </row>
    <row r="5" spans="1:13" x14ac:dyDescent="0.25">
      <c r="A5" s="114" t="s">
        <v>45</v>
      </c>
      <c r="B5" s="117" t="s">
        <v>44</v>
      </c>
      <c r="C5" s="120"/>
      <c r="D5" s="121"/>
      <c r="E5" s="122"/>
      <c r="F5" s="86" t="s">
        <v>22</v>
      </c>
      <c r="G5" s="83">
        <v>1</v>
      </c>
      <c r="H5" s="40">
        <f>I5-G5</f>
        <v>0</v>
      </c>
      <c r="I5" s="5">
        <v>1</v>
      </c>
    </row>
    <row r="6" spans="1:13" x14ac:dyDescent="0.25">
      <c r="A6" s="115"/>
      <c r="B6" s="118"/>
      <c r="C6" s="123"/>
      <c r="D6" s="124"/>
      <c r="E6" s="125"/>
      <c r="F6" s="70" t="s">
        <v>8</v>
      </c>
      <c r="G6" s="67">
        <v>1672</v>
      </c>
      <c r="H6" s="81">
        <f>$I$6*H5</f>
        <v>0</v>
      </c>
      <c r="I6" s="68">
        <f>IF(B5=$A$14,F14,IF(B5=$A$15,F15,IF(B5=$A$16,F16,IF(B5=$A$17,F17,IF(B5=$A$18,F18,IF(B5=$A$19,F19,IF(B5=$A$20,F20,IF(B5=$A$21,F21,IF(B5=$A$22,F22,IF(B5=$A$23,F23,IF(B5=$A$24,F24,IF(B5=A25,0))))))))))))</f>
        <v>0</v>
      </c>
    </row>
    <row r="7" spans="1:13" x14ac:dyDescent="0.25">
      <c r="A7" s="115"/>
      <c r="B7" s="118"/>
      <c r="C7" s="88">
        <v>50000</v>
      </c>
      <c r="D7" s="99">
        <f>IF(B5=A14,G14,IF(B5=A15,G15,IF(B5=A16,G16,IF(B5=A17,G17,IF(B5=A18,G18,IF(B5=A19,G19,IF(B5=A20,G20,IF(B5=A21,G21,IF(B5=A22,G22,IF(B5=A23,G23,IF(B5=A24,G24,IF(B5=A25,G25))))))))))))</f>
        <v>6.0000000000000001E-3</v>
      </c>
      <c r="E7" s="75">
        <f>(C7+(C7*D7))</f>
        <v>50300</v>
      </c>
      <c r="F7" s="19" t="s">
        <v>20</v>
      </c>
      <c r="G7" s="76">
        <f>$E$7*G5</f>
        <v>50300</v>
      </c>
      <c r="H7" s="77">
        <f>E7*H5</f>
        <v>0</v>
      </c>
      <c r="I7" s="6">
        <f>SUM(G7:H7)</f>
        <v>50300</v>
      </c>
    </row>
    <row r="8" spans="1:13" x14ac:dyDescent="0.25">
      <c r="A8" s="116"/>
      <c r="B8" s="119"/>
      <c r="C8" s="126"/>
      <c r="D8" s="127"/>
      <c r="E8" s="128"/>
      <c r="F8" s="20" t="s">
        <v>12</v>
      </c>
      <c r="G8" s="80">
        <f>IFERROR(G7/G6,0)</f>
        <v>30.083732057416267</v>
      </c>
      <c r="H8" s="12"/>
      <c r="I8" s="41"/>
    </row>
    <row r="9" spans="1:13" ht="6.75" customHeight="1" x14ac:dyDescent="0.25">
      <c r="A9" s="42"/>
      <c r="B9" s="43"/>
      <c r="C9" s="109"/>
      <c r="D9" s="110"/>
      <c r="E9" s="111"/>
      <c r="F9" s="21"/>
      <c r="G9" s="44"/>
      <c r="H9" s="9"/>
      <c r="I9" s="45"/>
    </row>
    <row r="11" spans="1:13" x14ac:dyDescent="0.25">
      <c r="B11" s="46"/>
      <c r="C11" s="46"/>
      <c r="D11" s="46"/>
      <c r="E11" s="46"/>
      <c r="F11" s="7"/>
      <c r="G11" s="7"/>
      <c r="H11" s="7"/>
      <c r="I11" s="7"/>
      <c r="J11" s="7"/>
      <c r="K11" s="7"/>
    </row>
    <row r="13" spans="1:13" ht="39.75" thickBot="1" x14ac:dyDescent="0.3">
      <c r="A13" s="60" t="s">
        <v>7</v>
      </c>
      <c r="B13" s="60" t="s">
        <v>6</v>
      </c>
      <c r="C13" s="60" t="s">
        <v>5</v>
      </c>
      <c r="D13" s="60" t="s">
        <v>4</v>
      </c>
      <c r="E13" s="60" t="s">
        <v>3</v>
      </c>
      <c r="F13" s="60" t="s">
        <v>2</v>
      </c>
      <c r="G13" s="95" t="s">
        <v>34</v>
      </c>
    </row>
    <row r="14" spans="1:13" x14ac:dyDescent="0.25">
      <c r="A14" s="61" t="s">
        <v>36</v>
      </c>
      <c r="B14" s="62">
        <v>2080</v>
      </c>
      <c r="C14" s="62">
        <v>-192</v>
      </c>
      <c r="D14" s="62">
        <v>-144</v>
      </c>
      <c r="E14" s="62">
        <v>-72</v>
      </c>
      <c r="F14" s="63">
        <f>B14+SUM(C14:E14)</f>
        <v>1672</v>
      </c>
      <c r="G14" s="98">
        <v>0.35099999999999998</v>
      </c>
    </row>
    <row r="15" spans="1:13" x14ac:dyDescent="0.25">
      <c r="A15" s="91" t="s">
        <v>35</v>
      </c>
      <c r="B15" s="92">
        <v>2080</v>
      </c>
      <c r="C15" s="92">
        <v>-192</v>
      </c>
      <c r="D15" s="92">
        <v>-144</v>
      </c>
      <c r="E15" s="92">
        <v>-72</v>
      </c>
      <c r="F15" s="93">
        <f>B15+C15+D15+E15</f>
        <v>1672</v>
      </c>
      <c r="G15" s="96">
        <v>0.26300000000000001</v>
      </c>
    </row>
    <row r="16" spans="1:13" ht="26.25" x14ac:dyDescent="0.25">
      <c r="A16" s="64" t="s">
        <v>32</v>
      </c>
      <c r="B16" s="65">
        <v>1560</v>
      </c>
      <c r="C16" s="65"/>
      <c r="D16" s="65">
        <f>-12*9</f>
        <v>-108</v>
      </c>
      <c r="E16" s="65">
        <f>-7*8</f>
        <v>-56</v>
      </c>
      <c r="F16" s="66">
        <f>B16+SUM(C16:E16)</f>
        <v>1396</v>
      </c>
      <c r="G16" s="97">
        <v>0.26300000000000001</v>
      </c>
    </row>
    <row r="17" spans="1:7" x14ac:dyDescent="0.25">
      <c r="A17" s="100" t="s">
        <v>33</v>
      </c>
      <c r="B17" s="101">
        <v>1560</v>
      </c>
      <c r="C17" s="101"/>
      <c r="D17" s="101"/>
      <c r="E17" s="101">
        <v>-56</v>
      </c>
      <c r="F17" s="102">
        <f>B17+SUM(C17:E17)</f>
        <v>1504</v>
      </c>
      <c r="G17" s="103">
        <v>8.5000000000000006E-2</v>
      </c>
    </row>
    <row r="18" spans="1:7" x14ac:dyDescent="0.25">
      <c r="A18" s="94" t="s">
        <v>13</v>
      </c>
      <c r="B18" s="65">
        <v>1040</v>
      </c>
      <c r="C18" s="65"/>
      <c r="D18" s="65"/>
      <c r="E18" s="65">
        <v>-56</v>
      </c>
      <c r="F18" s="66">
        <f>B18+SUM(C18:E18)</f>
        <v>984</v>
      </c>
      <c r="G18" s="97">
        <v>8.5000000000000006E-2</v>
      </c>
    </row>
    <row r="19" spans="1:7" x14ac:dyDescent="0.25">
      <c r="A19" s="100" t="s">
        <v>37</v>
      </c>
      <c r="B19" s="101">
        <v>2080</v>
      </c>
      <c r="C19" s="101">
        <v>-192</v>
      </c>
      <c r="D19" s="101">
        <v>-144</v>
      </c>
      <c r="E19" s="101">
        <v>-72</v>
      </c>
      <c r="F19" s="102">
        <f>B19+C19+D19+E19</f>
        <v>1672</v>
      </c>
      <c r="G19" s="103">
        <v>0.316</v>
      </c>
    </row>
    <row r="20" spans="1:7" ht="26.25" x14ac:dyDescent="0.25">
      <c r="A20" s="64" t="s">
        <v>38</v>
      </c>
      <c r="B20" s="65">
        <v>2080</v>
      </c>
      <c r="C20" s="65">
        <f>-8*12</f>
        <v>-96</v>
      </c>
      <c r="D20" s="65">
        <v>-144</v>
      </c>
      <c r="E20" s="65">
        <v>-72</v>
      </c>
      <c r="F20" s="66">
        <f>B20+SUM(C20:E20)</f>
        <v>1768</v>
      </c>
      <c r="G20" s="97">
        <v>0.45300000000000001</v>
      </c>
    </row>
    <row r="21" spans="1:7" ht="26.25" x14ac:dyDescent="0.25">
      <c r="A21" s="104" t="s">
        <v>39</v>
      </c>
      <c r="B21" s="101">
        <v>2080</v>
      </c>
      <c r="C21" s="101">
        <f>-11.33*12</f>
        <v>-135.96</v>
      </c>
      <c r="D21" s="101">
        <f>-12*12</f>
        <v>-144</v>
      </c>
      <c r="E21" s="101">
        <f>-72</f>
        <v>-72</v>
      </c>
      <c r="F21" s="102">
        <f t="shared" ref="F21:F24" si="0">B21+SUM(C21:E21)</f>
        <v>1728.04</v>
      </c>
      <c r="G21" s="103">
        <v>0.45300000000000001</v>
      </c>
    </row>
    <row r="22" spans="1:7" ht="26.25" x14ac:dyDescent="0.25">
      <c r="A22" s="64" t="s">
        <v>40</v>
      </c>
      <c r="B22" s="65">
        <v>2080</v>
      </c>
      <c r="C22" s="65">
        <f>-14.67*12</f>
        <v>-176.04</v>
      </c>
      <c r="D22" s="65">
        <f t="shared" ref="D22:D24" si="1">-12*12</f>
        <v>-144</v>
      </c>
      <c r="E22" s="65">
        <f t="shared" ref="E22:E24" si="2">-72</f>
        <v>-72</v>
      </c>
      <c r="F22" s="66">
        <f t="shared" si="0"/>
        <v>1687.96</v>
      </c>
      <c r="G22" s="97">
        <v>0.45300000000000001</v>
      </c>
    </row>
    <row r="23" spans="1:7" ht="26.25" x14ac:dyDescent="0.25">
      <c r="A23" s="104" t="s">
        <v>41</v>
      </c>
      <c r="B23" s="101">
        <v>2080</v>
      </c>
      <c r="C23" s="101">
        <f>-16*12</f>
        <v>-192</v>
      </c>
      <c r="D23" s="101">
        <f t="shared" si="1"/>
        <v>-144</v>
      </c>
      <c r="E23" s="101">
        <f t="shared" si="2"/>
        <v>-72</v>
      </c>
      <c r="F23" s="102">
        <f t="shared" si="0"/>
        <v>1672</v>
      </c>
      <c r="G23" s="103">
        <v>0.45300000000000001</v>
      </c>
    </row>
    <row r="24" spans="1:7" ht="26.25" x14ac:dyDescent="0.25">
      <c r="A24" s="64" t="s">
        <v>42</v>
      </c>
      <c r="B24" s="65">
        <v>2080</v>
      </c>
      <c r="C24" s="65">
        <f>-18*12</f>
        <v>-216</v>
      </c>
      <c r="D24" s="65">
        <f t="shared" si="1"/>
        <v>-144</v>
      </c>
      <c r="E24" s="65">
        <f t="shared" si="2"/>
        <v>-72</v>
      </c>
      <c r="F24" s="66">
        <f t="shared" si="0"/>
        <v>1648</v>
      </c>
      <c r="G24" s="97">
        <v>0.45300000000000001</v>
      </c>
    </row>
    <row r="25" spans="1:7" x14ac:dyDescent="0.25">
      <c r="A25" s="106" t="s">
        <v>44</v>
      </c>
      <c r="B25" s="107">
        <v>1040</v>
      </c>
      <c r="C25">
        <v>0</v>
      </c>
      <c r="D25">
        <v>0</v>
      </c>
      <c r="E25">
        <v>0</v>
      </c>
      <c r="F25">
        <v>1040</v>
      </c>
      <c r="G25" s="108">
        <v>6.0000000000000001E-3</v>
      </c>
    </row>
  </sheetData>
  <sheetProtection selectLockedCells="1"/>
  <mergeCells count="6">
    <mergeCell ref="C9:E9"/>
    <mergeCell ref="A1:I1"/>
    <mergeCell ref="A5:A8"/>
    <mergeCell ref="B5:B8"/>
    <mergeCell ref="C5:E6"/>
    <mergeCell ref="C8:E8"/>
  </mergeCells>
  <dataValidations count="1">
    <dataValidation type="list" allowBlank="1" showInputMessage="1" showErrorMessage="1" sqref="B5:B8" xr:uid="{00000000-0002-0000-0000-000000000000}">
      <formula1>$A$14:$A$25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8"/>
  <sheetViews>
    <sheetView zoomScale="98" zoomScaleNormal="98" workbookViewId="0">
      <selection activeCell="B15" sqref="B15:B18"/>
    </sheetView>
  </sheetViews>
  <sheetFormatPr defaultRowHeight="15" x14ac:dyDescent="0.25"/>
  <cols>
    <col min="1" max="1" width="23.28515625" customWidth="1"/>
    <col min="2" max="2" width="32.5703125" customWidth="1"/>
    <col min="3" max="3" width="11.7109375" customWidth="1"/>
    <col min="4" max="4" width="8.7109375" bestFit="1" customWidth="1"/>
    <col min="5" max="5" width="11.42578125" customWidth="1"/>
    <col min="6" max="6" width="22.140625" customWidth="1"/>
    <col min="7" max="10" width="11.140625" customWidth="1"/>
    <col min="11" max="11" width="11.28515625" customWidth="1"/>
    <col min="12" max="12" width="11.42578125" customWidth="1"/>
    <col min="13" max="13" width="11.28515625" customWidth="1"/>
  </cols>
  <sheetData>
    <row r="1" spans="1:13" ht="15.75" x14ac:dyDescent="0.25">
      <c r="A1" s="112" t="s">
        <v>19</v>
      </c>
      <c r="B1" s="112"/>
      <c r="C1" s="112"/>
      <c r="D1" s="112"/>
      <c r="E1" s="112"/>
      <c r="F1" s="112"/>
      <c r="G1" s="112"/>
      <c r="H1" s="112"/>
      <c r="I1" s="129"/>
      <c r="J1" s="129"/>
      <c r="K1" s="129"/>
      <c r="L1" s="129"/>
    </row>
    <row r="3" spans="1:13" ht="15.75" thickBot="1" x14ac:dyDescent="0.3">
      <c r="A3" s="38" t="s">
        <v>29</v>
      </c>
    </row>
    <row r="4" spans="1:13" ht="51.75" x14ac:dyDescent="0.25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89" t="s">
        <v>25</v>
      </c>
      <c r="H4" s="90" t="s">
        <v>26</v>
      </c>
      <c r="I4" s="90" t="s">
        <v>27</v>
      </c>
      <c r="J4" s="90" t="s">
        <v>28</v>
      </c>
      <c r="K4" s="16" t="s">
        <v>0</v>
      </c>
      <c r="L4" s="16" t="s">
        <v>9</v>
      </c>
      <c r="M4" s="17" t="s">
        <v>10</v>
      </c>
    </row>
    <row r="5" spans="1:13" x14ac:dyDescent="0.25">
      <c r="A5" s="114"/>
      <c r="B5" s="117"/>
      <c r="C5" s="120"/>
      <c r="D5" s="121"/>
      <c r="E5" s="122"/>
      <c r="F5" s="86" t="s">
        <v>22</v>
      </c>
      <c r="G5" s="83">
        <v>0</v>
      </c>
      <c r="H5" s="84">
        <v>0</v>
      </c>
      <c r="I5" s="84">
        <v>0</v>
      </c>
      <c r="J5" s="84">
        <v>0</v>
      </c>
      <c r="K5" s="85">
        <f>SUM(G5:J5)</f>
        <v>0</v>
      </c>
      <c r="L5" s="40">
        <f>M5-K5</f>
        <v>1</v>
      </c>
      <c r="M5" s="5">
        <v>1</v>
      </c>
    </row>
    <row r="6" spans="1:13" x14ac:dyDescent="0.25">
      <c r="A6" s="115"/>
      <c r="B6" s="118"/>
      <c r="C6" s="123"/>
      <c r="D6" s="124"/>
      <c r="E6" s="125"/>
      <c r="F6" s="18" t="s">
        <v>8</v>
      </c>
      <c r="G6" s="67">
        <f>$M$6*G5</f>
        <v>0</v>
      </c>
      <c r="H6" s="67">
        <f>$M$6*H5</f>
        <v>0</v>
      </c>
      <c r="I6" s="67">
        <f>$M$6*I5</f>
        <v>0</v>
      </c>
      <c r="J6" s="67">
        <f>$M$6*J5</f>
        <v>0</v>
      </c>
      <c r="K6" s="72">
        <f>SUM(G6:J6)</f>
        <v>0</v>
      </c>
      <c r="L6" s="69">
        <f>$M$6*L5</f>
        <v>0</v>
      </c>
      <c r="M6" s="68" t="b">
        <f>IF(B5=$A$57,$F$57,IF(B5=$A$58,$F$58,IF(B5=$A$59,$F$59,IF(B5=$A$60,$F$60,IF(B5=$A$61,$F$61,IF(B5=$A$62,$F$62,IF(B5=$A$63,$F$63,IF(B5=$A$64,$F$64,IF(B5=$A$65,$F$65,IF(B5=$A$66,$F$66,IF(B5=$A$67,$F$67,IF(B5=$A$68,$F$68))))))))))))</f>
        <v>0</v>
      </c>
    </row>
    <row r="7" spans="1:13" x14ac:dyDescent="0.25">
      <c r="A7" s="115"/>
      <c r="B7" s="118"/>
      <c r="C7" s="87"/>
      <c r="D7" s="99" t="b">
        <f>IF($B5=$A$57,$G$57,IF($B5=$A$58,$G$58,IF($B5=$A$59,$G$59,IF($B5=$A$60,$G$60,IF($B5=$A$61,$G$61,IF($B5=$A$62,$G$62,IF($B5=$A$63,$G$63,IF($B5=$A$64,$G$64,IF($B5=$A$65,$G$65,IF($B5=$A$66,$G$66,IF($B5=$A$67,$G$67,IF($B5=$A$68,0))))))))))))</f>
        <v>0</v>
      </c>
      <c r="E7" s="2">
        <f>(C7+(C7*D7))</f>
        <v>0</v>
      </c>
      <c r="F7" s="19" t="s">
        <v>20</v>
      </c>
      <c r="G7" s="3">
        <f>$E$7*G5</f>
        <v>0</v>
      </c>
      <c r="H7" s="3">
        <f>$E$7*H5</f>
        <v>0</v>
      </c>
      <c r="I7" s="3">
        <f>$E$7*I5</f>
        <v>0</v>
      </c>
      <c r="J7" s="3">
        <f>$E$7*J5</f>
        <v>0</v>
      </c>
      <c r="K7" s="4">
        <f>SUM(G7:J7)</f>
        <v>0</v>
      </c>
      <c r="L7" s="12">
        <f>E7*L5</f>
        <v>0</v>
      </c>
      <c r="M7" s="6">
        <f>K7+L7</f>
        <v>0</v>
      </c>
    </row>
    <row r="8" spans="1:13" x14ac:dyDescent="0.25">
      <c r="A8" s="116"/>
      <c r="B8" s="119"/>
      <c r="C8" s="126"/>
      <c r="D8" s="127"/>
      <c r="E8" s="128"/>
      <c r="F8" s="20" t="s">
        <v>12</v>
      </c>
      <c r="G8" s="31">
        <f>IFERROR(G7/G6,0)</f>
        <v>0</v>
      </c>
      <c r="H8" s="28">
        <f>IFERROR(H7/H6,0)</f>
        <v>0</v>
      </c>
      <c r="I8" s="28">
        <f>IFERROR(I7/I6,0)</f>
        <v>0</v>
      </c>
      <c r="J8" s="28">
        <f>IFERROR(J7/J6,0)</f>
        <v>0</v>
      </c>
      <c r="K8" s="28">
        <f>IFERROR(K7/K6,0)</f>
        <v>0</v>
      </c>
      <c r="L8" s="12"/>
      <c r="M8" s="41"/>
    </row>
    <row r="9" spans="1:13" ht="6.75" customHeight="1" x14ac:dyDescent="0.25">
      <c r="A9" s="42"/>
      <c r="B9" s="43"/>
      <c r="C9" s="109"/>
      <c r="D9" s="110"/>
      <c r="E9" s="111"/>
      <c r="F9" s="21"/>
      <c r="G9" s="44"/>
      <c r="H9" s="9"/>
      <c r="I9" s="9"/>
      <c r="J9" s="9"/>
      <c r="K9" s="9"/>
      <c r="L9" s="9"/>
      <c r="M9" s="45"/>
    </row>
    <row r="10" spans="1:13" x14ac:dyDescent="0.25">
      <c r="A10" s="114"/>
      <c r="B10" s="117"/>
      <c r="C10" s="120"/>
      <c r="D10" s="121"/>
      <c r="E10" s="122"/>
      <c r="F10" s="86" t="s">
        <v>23</v>
      </c>
      <c r="G10" s="83">
        <v>0</v>
      </c>
      <c r="H10" s="84">
        <v>0</v>
      </c>
      <c r="I10" s="84">
        <v>0</v>
      </c>
      <c r="J10" s="84">
        <v>0</v>
      </c>
      <c r="K10" s="85">
        <f>SUM(G10:J10)</f>
        <v>0</v>
      </c>
      <c r="L10" s="40">
        <f>M10-K10</f>
        <v>1</v>
      </c>
      <c r="M10" s="5">
        <v>1</v>
      </c>
    </row>
    <row r="11" spans="1:13" x14ac:dyDescent="0.25">
      <c r="A11" s="115"/>
      <c r="B11" s="118"/>
      <c r="C11" s="123"/>
      <c r="D11" s="124"/>
      <c r="E11" s="125"/>
      <c r="F11" s="18" t="s">
        <v>8</v>
      </c>
      <c r="G11" s="67">
        <f>$M$11*G10</f>
        <v>0</v>
      </c>
      <c r="H11" s="67">
        <f>$M$11*H10</f>
        <v>0</v>
      </c>
      <c r="I11" s="67">
        <f>$M$11*I10</f>
        <v>0</v>
      </c>
      <c r="J11" s="67">
        <f>$M$11*J10</f>
        <v>0</v>
      </c>
      <c r="K11" s="72">
        <f>SUM(G11:J11)</f>
        <v>0</v>
      </c>
      <c r="L11" s="69">
        <f>$M$11*L10</f>
        <v>0</v>
      </c>
      <c r="M11" s="68" t="b">
        <f>IF(B10=$A$57,$F$57,IF(B10=$A$58,$F$58,IF(B10=$A$59,$F$59,IF(B10=$A$60,$F$60,IF(B10=$A$61,$F$61,IF(B10=$A$62,$F$62,IF(B10=$A$63,$F$63,IF(B10=$A$64,$F$64,IF(B10=$A$65,$F$65,IF(B10=$A$66,$F$66,IF(B10=$A$67,$F$67,IF(B10=$A$68,$F$68))))))))))))</f>
        <v>0</v>
      </c>
    </row>
    <row r="12" spans="1:13" x14ac:dyDescent="0.25">
      <c r="A12" s="115"/>
      <c r="B12" s="118"/>
      <c r="C12" s="87"/>
      <c r="D12" s="99" t="b">
        <f>IF($B10=$A$57,$G$57,IF($B10=$A$58,$G$58,IF($B10=$A$59,$G$59,IF($B10=$A$60,$G$60,IF($B10=$A$61,$G$61,IF($B10=$A$62,$G$62,IF($B10=$A$63,$G$63,IF($B10=$A$64,$G$64,IF($B10=$A$65,$G$65,IF($B10=$A$66,$G$66,IF($B10=$A$67,$G$67,IF($B10=$A$68,0))))))))))))</f>
        <v>0</v>
      </c>
      <c r="E12" s="2">
        <f>(C12+(C12*D12))</f>
        <v>0</v>
      </c>
      <c r="F12" s="19" t="s">
        <v>20</v>
      </c>
      <c r="G12" s="3">
        <f>$E$12*G10</f>
        <v>0</v>
      </c>
      <c r="H12" s="3">
        <f>$E$12*H10</f>
        <v>0</v>
      </c>
      <c r="I12" s="3">
        <f>$E$12*I10</f>
        <v>0</v>
      </c>
      <c r="J12" s="3">
        <f>$E$12*J10</f>
        <v>0</v>
      </c>
      <c r="K12" s="4">
        <f>SUM(G12:J12)</f>
        <v>0</v>
      </c>
      <c r="L12" s="8">
        <f>$E$12*L10</f>
        <v>0</v>
      </c>
      <c r="M12" s="6">
        <f>SUM(K12:L12)</f>
        <v>0</v>
      </c>
    </row>
    <row r="13" spans="1:13" x14ac:dyDescent="0.25">
      <c r="A13" s="116"/>
      <c r="B13" s="119"/>
      <c r="C13" s="126"/>
      <c r="D13" s="127"/>
      <c r="E13" s="128"/>
      <c r="F13" s="22" t="s">
        <v>12</v>
      </c>
      <c r="G13" s="29">
        <f>IFERROR(G12/G11,0)</f>
        <v>0</v>
      </c>
      <c r="H13" s="30">
        <f>IFERROR(H12/H11,0)</f>
        <v>0</v>
      </c>
      <c r="I13" s="30">
        <f>IFERROR(I12/I11,0)</f>
        <v>0</v>
      </c>
      <c r="J13" s="30">
        <f>IFERROR(J12/J11,0)</f>
        <v>0</v>
      </c>
      <c r="K13" s="30">
        <f>IFERROR(K12/K11,0)</f>
        <v>0</v>
      </c>
      <c r="L13" s="47"/>
      <c r="M13" s="48"/>
    </row>
    <row r="14" spans="1:13" ht="6.75" customHeight="1" x14ac:dyDescent="0.25">
      <c r="A14" s="42"/>
      <c r="B14" s="49"/>
      <c r="C14" s="109"/>
      <c r="D14" s="130"/>
      <c r="E14" s="131"/>
      <c r="F14" s="23"/>
      <c r="G14" s="50"/>
      <c r="H14" s="10"/>
      <c r="I14" s="10"/>
      <c r="J14" s="10"/>
      <c r="K14" s="10"/>
      <c r="L14" s="51"/>
      <c r="M14" s="52"/>
    </row>
    <row r="15" spans="1:13" x14ac:dyDescent="0.25">
      <c r="A15" s="114"/>
      <c r="B15" s="117"/>
      <c r="C15" s="120"/>
      <c r="D15" s="121"/>
      <c r="E15" s="122"/>
      <c r="F15" s="86" t="s">
        <v>23</v>
      </c>
      <c r="G15" s="83">
        <v>0</v>
      </c>
      <c r="H15" s="84">
        <v>0</v>
      </c>
      <c r="I15" s="84">
        <v>0</v>
      </c>
      <c r="J15" s="84">
        <v>0</v>
      </c>
      <c r="K15" s="85">
        <f>SUM(G15:J15)</f>
        <v>0</v>
      </c>
      <c r="L15" s="40">
        <f>M15-K15</f>
        <v>1</v>
      </c>
      <c r="M15" s="5">
        <v>1</v>
      </c>
    </row>
    <row r="16" spans="1:13" x14ac:dyDescent="0.25">
      <c r="A16" s="115"/>
      <c r="B16" s="118"/>
      <c r="C16" s="123"/>
      <c r="D16" s="124"/>
      <c r="E16" s="125"/>
      <c r="F16" s="18" t="s">
        <v>8</v>
      </c>
      <c r="G16" s="67">
        <f>$M$16*G15</f>
        <v>0</v>
      </c>
      <c r="H16" s="67">
        <f>$M$16*H15</f>
        <v>0</v>
      </c>
      <c r="I16" s="67">
        <f>$M$16*I15</f>
        <v>0</v>
      </c>
      <c r="J16" s="67">
        <f>$M$16*J15</f>
        <v>0</v>
      </c>
      <c r="K16" s="72">
        <f>SUM(G16:J16)</f>
        <v>0</v>
      </c>
      <c r="L16" s="69">
        <f>$M$16*L15</f>
        <v>0</v>
      </c>
      <c r="M16" s="68" t="b">
        <f>IF(B15=$A$57,$F$57,IF(B15=$A$58,$F$58,IF(B15=$A$59,$F$59,IF(B15=$A$60,$F$60,IF(B15=$A$61,$F$61,IF(B15=$A$62,$F$62,IF(B15=$A$63,$F$63,IF(B15=$A$64,$F$64,IF(B15=$A$65,$F$65,IF(B15=$A$66,$F$66,IF(B15=$A$67,$F$67,IF(B15=$A$68,$F$68))))))))))))</f>
        <v>0</v>
      </c>
    </row>
    <row r="17" spans="1:13" x14ac:dyDescent="0.25">
      <c r="A17" s="115"/>
      <c r="B17" s="118"/>
      <c r="C17" s="87"/>
      <c r="D17" s="99" t="b">
        <f>IF($B15=$A$57,$G$57,IF($B15=$A$58,$G$58,IF($B15=$A$59,$G$59,IF($B15=$A$60,$G$60,IF($B15=$A$61,$G$61,IF($B15=$A$62,$G$62,IF($B15=$A$63,$G$63,IF($B15=$A$64,$G$64,IF($B15=$A$65,$G$65,IF($B15=$A$66,$G$66,IF($B15=$A$67,$G$67,IF($B15=$A$68,0))))))))))))</f>
        <v>0</v>
      </c>
      <c r="E17" s="2">
        <f>(C17+(C17*D17))</f>
        <v>0</v>
      </c>
      <c r="F17" s="19" t="s">
        <v>20</v>
      </c>
      <c r="G17" s="3">
        <f>$E$17*G15</f>
        <v>0</v>
      </c>
      <c r="H17" s="3">
        <f>$E$17*H15</f>
        <v>0</v>
      </c>
      <c r="I17" s="3">
        <f>$E$17*I15</f>
        <v>0</v>
      </c>
      <c r="J17" s="3">
        <f>$E$17*J15</f>
        <v>0</v>
      </c>
      <c r="K17" s="4">
        <f>SUM(G17:J17)</f>
        <v>0</v>
      </c>
      <c r="L17" s="12">
        <f>E17*L15</f>
        <v>0</v>
      </c>
      <c r="M17" s="6">
        <f t="shared" ref="M17" si="0">SUM(K17:L17)</f>
        <v>0</v>
      </c>
    </row>
    <row r="18" spans="1:13" x14ac:dyDescent="0.25">
      <c r="A18" s="116"/>
      <c r="B18" s="119"/>
      <c r="C18" s="126"/>
      <c r="D18" s="127"/>
      <c r="E18" s="128"/>
      <c r="F18" s="22" t="s">
        <v>12</v>
      </c>
      <c r="G18" s="29">
        <f>IFERROR(G17/G16,0)</f>
        <v>0</v>
      </c>
      <c r="H18" s="29">
        <f>IFERROR(H17/H16,0)</f>
        <v>0</v>
      </c>
      <c r="I18" s="29">
        <f>IFERROR(I17/I16,0)</f>
        <v>0</v>
      </c>
      <c r="J18" s="29">
        <f>IFERROR(J17/J16,0)</f>
        <v>0</v>
      </c>
      <c r="K18" s="30">
        <f>IFERROR(K17/K16,0)</f>
        <v>0</v>
      </c>
      <c r="L18" s="47"/>
      <c r="M18" s="53"/>
    </row>
    <row r="19" spans="1:13" ht="6.75" customHeight="1" thickBot="1" x14ac:dyDescent="0.3">
      <c r="A19" s="42"/>
      <c r="B19" s="49"/>
      <c r="C19" s="109"/>
      <c r="D19" s="110"/>
      <c r="E19" s="111"/>
      <c r="F19" s="23"/>
      <c r="G19" s="50"/>
      <c r="H19" s="10"/>
      <c r="I19" s="10"/>
      <c r="J19" s="10"/>
      <c r="K19" s="10"/>
      <c r="L19" s="54"/>
      <c r="M19" s="55"/>
    </row>
    <row r="20" spans="1:13" x14ac:dyDescent="0.25">
      <c r="A20" s="114"/>
      <c r="B20" s="117"/>
      <c r="C20" s="120"/>
      <c r="D20" s="121"/>
      <c r="E20" s="122"/>
      <c r="F20" s="86" t="s">
        <v>23</v>
      </c>
      <c r="G20" s="83">
        <v>0</v>
      </c>
      <c r="H20" s="84">
        <v>0</v>
      </c>
      <c r="I20" s="84">
        <v>0</v>
      </c>
      <c r="J20" s="84">
        <v>0</v>
      </c>
      <c r="K20" s="85">
        <f>SUM(G20:J20)</f>
        <v>0</v>
      </c>
      <c r="L20" s="40">
        <f>M20-K20</f>
        <v>1</v>
      </c>
      <c r="M20" s="5">
        <v>1</v>
      </c>
    </row>
    <row r="21" spans="1:13" x14ac:dyDescent="0.25">
      <c r="A21" s="115"/>
      <c r="B21" s="118"/>
      <c r="C21" s="123"/>
      <c r="D21" s="124"/>
      <c r="E21" s="125"/>
      <c r="F21" s="18" t="s">
        <v>8</v>
      </c>
      <c r="G21" s="67">
        <f>$M$21*G20</f>
        <v>0</v>
      </c>
      <c r="H21" s="67">
        <f>$M$21*H20</f>
        <v>0</v>
      </c>
      <c r="I21" s="67">
        <f>$M$21*I20</f>
        <v>0</v>
      </c>
      <c r="J21" s="67">
        <f>$M$21*J20</f>
        <v>0</v>
      </c>
      <c r="K21" s="72">
        <f>SUM(G21:J21)</f>
        <v>0</v>
      </c>
      <c r="L21" s="69">
        <f>$M$21*L20</f>
        <v>0</v>
      </c>
      <c r="M21" s="68" t="b">
        <f>IF(B20=$A$57,$F$57,IF(B20=$A$58,$F$58,IF(B20=$A$59,$F$59,IF(B20=$A$60,$F$60,IF(B20=$A$61,$F$61,IF(B20=$A$62,$F$62,IF(B20=$A$63,$F$63,IF(B20=$A$64,$F$64,IF(B20=$A$65,$F$65,IF(B20=$A$66,$F$66,IF(B20=$A$67,$F$67,IF(B20=$A$68,$F$68))))))))))))</f>
        <v>0</v>
      </c>
    </row>
    <row r="22" spans="1:13" x14ac:dyDescent="0.25">
      <c r="A22" s="115"/>
      <c r="B22" s="118"/>
      <c r="C22" s="87"/>
      <c r="D22" s="99" t="b">
        <f>IF($B20=$A$57,$G$57,IF($B20=$A$58,$G$58,IF($B20=$A$59,$G$59,IF($B20=$A$60,$G$60,IF($B20=$A$61,$G$61,IF($B20=$A$62,$G$62,IF($B20=$A$63,$G$63,IF($B20=$A$64,$G$64,IF($B20=$A$65,$G$65,IF($B20=$A$66,$G$66,IF($B20=$A$67,$G$67,IF($B20=$A$68,0))))))))))))</f>
        <v>0</v>
      </c>
      <c r="E22" s="2">
        <f>(C22+(C22*D22))</f>
        <v>0</v>
      </c>
      <c r="F22" s="19" t="s">
        <v>20</v>
      </c>
      <c r="G22" s="3">
        <f>$E$22*G20</f>
        <v>0</v>
      </c>
      <c r="H22" s="3">
        <f>$E$22*H20</f>
        <v>0</v>
      </c>
      <c r="I22" s="3">
        <f>$E$22*I20</f>
        <v>0</v>
      </c>
      <c r="J22" s="3">
        <f>$E$22*J20</f>
        <v>0</v>
      </c>
      <c r="K22" s="4">
        <f>SUM(G22:J22)</f>
        <v>0</v>
      </c>
      <c r="L22" s="8">
        <f>E22*L20</f>
        <v>0</v>
      </c>
      <c r="M22" s="6">
        <f>SUM(K22:L22)</f>
        <v>0</v>
      </c>
    </row>
    <row r="23" spans="1:13" x14ac:dyDescent="0.25">
      <c r="A23" s="116"/>
      <c r="B23" s="119"/>
      <c r="C23" s="126"/>
      <c r="D23" s="127"/>
      <c r="E23" s="128"/>
      <c r="F23" s="22" t="s">
        <v>12</v>
      </c>
      <c r="G23" s="29">
        <f>IFERROR(G22/G21,0)</f>
        <v>0</v>
      </c>
      <c r="H23" s="30">
        <f>IFERROR(H22/H21,0)</f>
        <v>0</v>
      </c>
      <c r="I23" s="30">
        <f>IFERROR(I22/I21,0)</f>
        <v>0</v>
      </c>
      <c r="J23" s="30">
        <f>IFERROR(J22/J21,0)</f>
        <v>0</v>
      </c>
      <c r="K23" s="82">
        <f>IFERROR(K22/K21,0)</f>
        <v>0</v>
      </c>
      <c r="L23" s="47"/>
      <c r="M23" s="48"/>
    </row>
    <row r="24" spans="1:13" ht="6.75" customHeight="1" x14ac:dyDescent="0.25">
      <c r="A24" s="42"/>
      <c r="B24" s="49"/>
      <c r="C24" s="109"/>
      <c r="D24" s="110"/>
      <c r="E24" s="111"/>
      <c r="F24" s="23"/>
      <c r="G24" s="50"/>
      <c r="H24" s="10"/>
      <c r="I24" s="10"/>
      <c r="J24" s="10"/>
      <c r="K24" s="10"/>
      <c r="L24" s="51"/>
      <c r="M24" s="52"/>
    </row>
    <row r="25" spans="1:13" x14ac:dyDescent="0.25">
      <c r="A25" s="114"/>
      <c r="B25" s="117"/>
      <c r="C25" s="120"/>
      <c r="D25" s="121"/>
      <c r="E25" s="122"/>
      <c r="F25" s="86" t="s">
        <v>23</v>
      </c>
      <c r="G25" s="83">
        <v>0</v>
      </c>
      <c r="H25" s="84">
        <v>0</v>
      </c>
      <c r="I25" s="84">
        <v>0</v>
      </c>
      <c r="J25" s="84">
        <v>0</v>
      </c>
      <c r="K25" s="85">
        <f>SUM(G25:J25)</f>
        <v>0</v>
      </c>
      <c r="L25" s="40">
        <f>M25-K25</f>
        <v>1</v>
      </c>
      <c r="M25" s="5">
        <v>1</v>
      </c>
    </row>
    <row r="26" spans="1:13" x14ac:dyDescent="0.25">
      <c r="A26" s="115"/>
      <c r="B26" s="118"/>
      <c r="C26" s="123"/>
      <c r="D26" s="124"/>
      <c r="E26" s="125"/>
      <c r="F26" s="18" t="s">
        <v>8</v>
      </c>
      <c r="G26" s="67">
        <f>$M$26*G25</f>
        <v>0</v>
      </c>
      <c r="H26" s="67">
        <f>$M$26*H25</f>
        <v>0</v>
      </c>
      <c r="I26" s="67">
        <f>$M$26*I25</f>
        <v>0</v>
      </c>
      <c r="J26" s="67">
        <f>$M$26*J25</f>
        <v>0</v>
      </c>
      <c r="K26" s="72">
        <f>SUM(G26:J26)</f>
        <v>0</v>
      </c>
      <c r="L26" s="69">
        <f>$M$26*L25</f>
        <v>0</v>
      </c>
      <c r="M26" s="68" t="b">
        <f>IF(B25=$A$57,$F$57,IF(B25=$A$58,$F$58,IF(B25=$A$59,$F$59,IF(B25=$A$60,$F$60,IF(B25=$A$61,$F$61,IF(B25=$A$62,$F$62,IF(B25=$A$63,$F$63,IF(B25=$A$64,$F$64,IF(B25=$A$65,$F$65,IF(B25=$A$66,$F$66,IF(B25=$A$67,$F$67,IF(B25=$A$68,$F$68))))))))))))</f>
        <v>0</v>
      </c>
    </row>
    <row r="27" spans="1:13" x14ac:dyDescent="0.25">
      <c r="A27" s="115"/>
      <c r="B27" s="118"/>
      <c r="C27" s="87"/>
      <c r="D27" s="99" t="b">
        <f>IF($B25=$A$57,$G$57,IF($B25=$A$58,$G$58,IF($B25=$A$59,$G$59,IF($B25=$A$60,$G$60,IF($B25=$A$61,$G$61,IF($B25=$A$62,$G$62,IF($B25=$A$63,$G$63,IF($B25=$A$64,$G$64,IF($B25=$A$65,$G$65,IF($B25=$A$66,$G$66,IF($B25=$A$67,$G$67,IF($B25=$A$68,0))))))))))))</f>
        <v>0</v>
      </c>
      <c r="E27" s="2">
        <f>(C27+(C27*D27))</f>
        <v>0</v>
      </c>
      <c r="F27" s="19" t="s">
        <v>20</v>
      </c>
      <c r="G27" s="3">
        <f>$E$27*G25</f>
        <v>0</v>
      </c>
      <c r="H27" s="3">
        <f>$E$27*H25</f>
        <v>0</v>
      </c>
      <c r="I27" s="3">
        <f>$E$27*I25</f>
        <v>0</v>
      </c>
      <c r="J27" s="3">
        <f>$E$27*J25</f>
        <v>0</v>
      </c>
      <c r="K27" s="4">
        <f>SUM(G27:J27)</f>
        <v>0</v>
      </c>
      <c r="L27" s="8">
        <f>E27*L25</f>
        <v>0</v>
      </c>
      <c r="M27" s="6">
        <f>SUM(K27:L27)</f>
        <v>0</v>
      </c>
    </row>
    <row r="28" spans="1:13" x14ac:dyDescent="0.25">
      <c r="A28" s="116"/>
      <c r="B28" s="119"/>
      <c r="C28" s="126"/>
      <c r="D28" s="127"/>
      <c r="E28" s="128"/>
      <c r="F28" s="22" t="s">
        <v>12</v>
      </c>
      <c r="G28" s="29">
        <f>IFERROR(G27/G26,0)</f>
        <v>0</v>
      </c>
      <c r="H28" s="30">
        <f>IFERROR(H27/H26,0)</f>
        <v>0</v>
      </c>
      <c r="I28" s="30">
        <f>IFERROR(I27/I26,0)</f>
        <v>0</v>
      </c>
      <c r="J28" s="30">
        <f>IFERROR(J27/J26,0)</f>
        <v>0</v>
      </c>
      <c r="K28" s="82">
        <f>IFERROR(K27/K26,0)</f>
        <v>0</v>
      </c>
      <c r="L28" s="47"/>
      <c r="M28" s="48"/>
    </row>
    <row r="29" spans="1:13" ht="6.75" customHeight="1" x14ac:dyDescent="0.25">
      <c r="A29" s="42"/>
      <c r="B29" s="49"/>
      <c r="C29" s="109"/>
      <c r="D29" s="110"/>
      <c r="E29" s="111"/>
      <c r="F29" s="23"/>
      <c r="G29" s="50"/>
      <c r="H29" s="10"/>
      <c r="I29" s="10"/>
      <c r="J29" s="10"/>
      <c r="K29" s="10"/>
      <c r="L29" s="51"/>
      <c r="M29" s="52"/>
    </row>
    <row r="30" spans="1:13" x14ac:dyDescent="0.25">
      <c r="A30" s="114"/>
      <c r="B30" s="117"/>
      <c r="C30" s="120"/>
      <c r="D30" s="121"/>
      <c r="E30" s="122"/>
      <c r="F30" s="86" t="s">
        <v>23</v>
      </c>
      <c r="G30" s="83">
        <v>0</v>
      </c>
      <c r="H30" s="84">
        <v>0</v>
      </c>
      <c r="I30" s="84">
        <v>0</v>
      </c>
      <c r="J30" s="84">
        <v>0</v>
      </c>
      <c r="K30" s="85">
        <f>SUM(G30:J30)</f>
        <v>0</v>
      </c>
      <c r="L30" s="40">
        <f>M30-K30</f>
        <v>1</v>
      </c>
      <c r="M30" s="5">
        <v>1</v>
      </c>
    </row>
    <row r="31" spans="1:13" x14ac:dyDescent="0.25">
      <c r="A31" s="115"/>
      <c r="B31" s="118"/>
      <c r="C31" s="123"/>
      <c r="D31" s="124"/>
      <c r="E31" s="125"/>
      <c r="F31" s="18" t="s">
        <v>8</v>
      </c>
      <c r="G31" s="67">
        <f>$M$31*G30</f>
        <v>0</v>
      </c>
      <c r="H31" s="67">
        <f>$M$31*H30</f>
        <v>0</v>
      </c>
      <c r="I31" s="67">
        <f>$M$31*I30</f>
        <v>0</v>
      </c>
      <c r="J31" s="67">
        <f>$M$31*J30</f>
        <v>0</v>
      </c>
      <c r="K31" s="72">
        <f>SUM(G31:J31)</f>
        <v>0</v>
      </c>
      <c r="L31" s="69">
        <f>$M$31*L30</f>
        <v>0</v>
      </c>
      <c r="M31" s="68" t="b">
        <f>IF(B30=$A$57,$F$57,IF(B30=$A$58,$F$58,IF(B30=$A$59,$F$59,IF(B30=$A$60,$F$60,IF(B30=$A$61,$F$61,IF(B30=$A$62,$F$62,IF(B30=$A$63,$F$63,IF(B30=$A$64,$F$64,IF(B30=$A$65,$F$65,IF(B30=$A$66,$F$66,IF(B30=$A$67,$F$67,IF(B30=$A$68,$F$68))))))))))))</f>
        <v>0</v>
      </c>
    </row>
    <row r="32" spans="1:13" x14ac:dyDescent="0.25">
      <c r="A32" s="115"/>
      <c r="B32" s="118"/>
      <c r="C32" s="87"/>
      <c r="D32" s="99" t="b">
        <f>IF($B30=$A$57,$G$57,IF($B30=$A$58,$G$58,IF($B30=$A$59,$G$59,IF($B30=$A$60,$G$60,IF($B30=$A$61,$G$61,IF($B30=$A$62,$G$62,IF($B30=$A$63,$G$63,IF($B30=$A$64,$G$64,IF($B30=$A$65,$G$65,IF($B30=$A$66,$G$66,IF($B30=$A$67,$G$67,IF($B30=$A$68,0))))))))))))</f>
        <v>0</v>
      </c>
      <c r="E32" s="2">
        <f>(C32+(C32*D32))</f>
        <v>0</v>
      </c>
      <c r="F32" s="19" t="s">
        <v>20</v>
      </c>
      <c r="G32" s="3">
        <f>$E$32*G30</f>
        <v>0</v>
      </c>
      <c r="H32" s="3">
        <f>$E$32*H30</f>
        <v>0</v>
      </c>
      <c r="I32" s="3">
        <f>$E$32*I30</f>
        <v>0</v>
      </c>
      <c r="J32" s="3">
        <f>$E$32*J30</f>
        <v>0</v>
      </c>
      <c r="K32" s="4">
        <f>SUM(G32:J32)</f>
        <v>0</v>
      </c>
      <c r="L32" s="12">
        <f>E32*L30</f>
        <v>0</v>
      </c>
      <c r="M32" s="6">
        <f t="shared" ref="M32" si="1">SUM(K32:L32)</f>
        <v>0</v>
      </c>
    </row>
    <row r="33" spans="1:13" x14ac:dyDescent="0.25">
      <c r="A33" s="116"/>
      <c r="B33" s="119"/>
      <c r="C33" s="126"/>
      <c r="D33" s="127"/>
      <c r="E33" s="128"/>
      <c r="F33" s="22" t="s">
        <v>12</v>
      </c>
      <c r="G33" s="29">
        <f>IFERROR(G32/G31,0)</f>
        <v>0</v>
      </c>
      <c r="H33" s="29">
        <f>IFERROR(H32/H31,0)</f>
        <v>0</v>
      </c>
      <c r="I33" s="29">
        <f>IFERROR(I32/I31,0)</f>
        <v>0</v>
      </c>
      <c r="J33" s="29">
        <f>IFERROR(J32/J31,0)</f>
        <v>0</v>
      </c>
      <c r="K33" s="30">
        <f>IFERROR(K32/K31,0)</f>
        <v>0</v>
      </c>
      <c r="L33" s="47"/>
      <c r="M33" s="53"/>
    </row>
    <row r="34" spans="1:13" ht="6.75" customHeight="1" x14ac:dyDescent="0.25">
      <c r="A34" s="56"/>
      <c r="B34" s="49"/>
      <c r="C34" s="109"/>
      <c r="D34" s="110"/>
      <c r="E34" s="111"/>
      <c r="F34" s="23"/>
      <c r="G34" s="50"/>
      <c r="H34" s="10"/>
      <c r="I34" s="10"/>
      <c r="J34" s="10"/>
      <c r="K34" s="10"/>
      <c r="L34" s="10"/>
      <c r="M34" s="59"/>
    </row>
    <row r="35" spans="1:13" x14ac:dyDescent="0.25">
      <c r="A35" s="114"/>
      <c r="B35" s="117"/>
      <c r="C35" s="120"/>
      <c r="D35" s="121"/>
      <c r="E35" s="122"/>
      <c r="F35" s="86" t="s">
        <v>23</v>
      </c>
      <c r="G35" s="83">
        <v>0</v>
      </c>
      <c r="H35" s="84">
        <v>0</v>
      </c>
      <c r="I35" s="84">
        <v>0</v>
      </c>
      <c r="J35" s="84">
        <v>0</v>
      </c>
      <c r="K35" s="85">
        <f>SUM(G35:J35)</f>
        <v>0</v>
      </c>
      <c r="L35" s="40">
        <f>M35-K35</f>
        <v>1</v>
      </c>
      <c r="M35" s="5">
        <v>1</v>
      </c>
    </row>
    <row r="36" spans="1:13" x14ac:dyDescent="0.25">
      <c r="A36" s="115"/>
      <c r="B36" s="118"/>
      <c r="C36" s="123"/>
      <c r="D36" s="124"/>
      <c r="E36" s="125"/>
      <c r="F36" s="18" t="s">
        <v>8</v>
      </c>
      <c r="G36" s="67">
        <f>$M$36*G35</f>
        <v>0</v>
      </c>
      <c r="H36" s="67">
        <f>$M$36*H35</f>
        <v>0</v>
      </c>
      <c r="I36" s="67">
        <f>$M$36*I35</f>
        <v>0</v>
      </c>
      <c r="J36" s="67">
        <f>$M$36*J35</f>
        <v>0</v>
      </c>
      <c r="K36" s="72">
        <f>SUM(G36:J36)</f>
        <v>0</v>
      </c>
      <c r="L36" s="69">
        <f>$M$36*L35</f>
        <v>0</v>
      </c>
      <c r="M36" s="68" t="b">
        <f>IF(B35=$A$57,$F$57,IF(B35=$A$58,$F$58,IF(B35=$A$59,$F$59,IF(B35=$A$60,$F$60,IF(B35=$A$61,$F$61,IF(B35=$A$62,$F$62,IF(B35=$A$63,$F$63,IF(B35=$A$64,$F$64,IF(B35=$A$65,$F$65,IF(B35=$A$66,$F$66,IF(B35=$A$67,$F$67,IF(B35=$A$68,$F$68))))))))))))</f>
        <v>0</v>
      </c>
    </row>
    <row r="37" spans="1:13" x14ac:dyDescent="0.25">
      <c r="A37" s="115"/>
      <c r="B37" s="118"/>
      <c r="C37" s="87"/>
      <c r="D37" s="99" t="b">
        <f>IF($B35=$A$57,$G$57,IF($B35=$A$58,$G$58,IF($B35=$A$59,$G$59,IF($B35=$A$60,$G$60,IF($B35=$A$61,$G$61,IF($B35=$A$62,$G$62,IF($B35=$A$63,$G$63,IF($B35=$A$64,$G$64,IF($B35=$A$65,$G$65,IF($B35=$A$66,$G$66,IF($B35=$A$67,$G$67,IF($B35=$A$68,0))))))))))))</f>
        <v>0</v>
      </c>
      <c r="E37" s="2">
        <f>(C37+(C37*D37))</f>
        <v>0</v>
      </c>
      <c r="F37" s="19" t="s">
        <v>20</v>
      </c>
      <c r="G37" s="3">
        <f>$E$37*G35</f>
        <v>0</v>
      </c>
      <c r="H37" s="3">
        <f>$E$37*H35</f>
        <v>0</v>
      </c>
      <c r="I37" s="3">
        <f>$E$37*I35</f>
        <v>0</v>
      </c>
      <c r="J37" s="3">
        <f>$E$37*J35</f>
        <v>0</v>
      </c>
      <c r="K37" s="4">
        <f>SUM(G37:J37)</f>
        <v>0</v>
      </c>
      <c r="L37" s="12">
        <f>E37*L35</f>
        <v>0</v>
      </c>
      <c r="M37" s="6">
        <f t="shared" ref="M37" si="2">SUM(K37:L37)</f>
        <v>0</v>
      </c>
    </row>
    <row r="38" spans="1:13" x14ac:dyDescent="0.25">
      <c r="A38" s="116"/>
      <c r="B38" s="119"/>
      <c r="C38" s="126"/>
      <c r="D38" s="127"/>
      <c r="E38" s="128"/>
      <c r="F38" s="22" t="s">
        <v>12</v>
      </c>
      <c r="G38" s="29">
        <f>IFERROR(G37/G36,0)</f>
        <v>0</v>
      </c>
      <c r="H38" s="29">
        <f>IFERROR(H37/H36,0)</f>
        <v>0</v>
      </c>
      <c r="I38" s="29">
        <f>IFERROR(I37/I36,0)</f>
        <v>0</v>
      </c>
      <c r="J38" s="29">
        <f>IFERROR(J37/J36,0)</f>
        <v>0</v>
      </c>
      <c r="K38" s="30">
        <f>IFERROR(K37/K36,0)</f>
        <v>0</v>
      </c>
      <c r="L38" s="47"/>
      <c r="M38" s="53"/>
    </row>
    <row r="39" spans="1:13" ht="6.75" customHeight="1" x14ac:dyDescent="0.25">
      <c r="A39" s="56"/>
      <c r="B39" s="49"/>
      <c r="C39" s="109"/>
      <c r="D39" s="110"/>
      <c r="E39" s="111"/>
      <c r="F39" s="23"/>
      <c r="G39" s="50"/>
      <c r="H39" s="10"/>
      <c r="I39" s="10"/>
      <c r="J39" s="10"/>
      <c r="K39" s="10"/>
      <c r="L39" s="10"/>
      <c r="M39" s="59"/>
    </row>
    <row r="40" spans="1:13" x14ac:dyDescent="0.25">
      <c r="A40" s="114"/>
      <c r="B40" s="117"/>
      <c r="C40" s="120"/>
      <c r="D40" s="121"/>
      <c r="E40" s="122"/>
      <c r="F40" s="86" t="s">
        <v>23</v>
      </c>
      <c r="G40" s="83">
        <v>0</v>
      </c>
      <c r="H40" s="84">
        <v>0</v>
      </c>
      <c r="I40" s="84">
        <v>0</v>
      </c>
      <c r="J40" s="84">
        <v>0</v>
      </c>
      <c r="K40" s="85">
        <f>SUM(G40:J40)</f>
        <v>0</v>
      </c>
      <c r="L40" s="40">
        <f>M40-K40</f>
        <v>1</v>
      </c>
      <c r="M40" s="5">
        <v>1</v>
      </c>
    </row>
    <row r="41" spans="1:13" x14ac:dyDescent="0.25">
      <c r="A41" s="115"/>
      <c r="B41" s="118"/>
      <c r="C41" s="123"/>
      <c r="D41" s="124"/>
      <c r="E41" s="125"/>
      <c r="F41" s="18" t="s">
        <v>8</v>
      </c>
      <c r="G41" s="67">
        <f>$M$41*G40</f>
        <v>0</v>
      </c>
      <c r="H41" s="67">
        <f>$M$41*H40</f>
        <v>0</v>
      </c>
      <c r="I41" s="67">
        <f>$M$41*I40</f>
        <v>0</v>
      </c>
      <c r="J41" s="67">
        <f>$M$41*J40</f>
        <v>0</v>
      </c>
      <c r="K41" s="72">
        <f>SUM(G41:J41)</f>
        <v>0</v>
      </c>
      <c r="L41" s="69">
        <f>$M$41*L40</f>
        <v>0</v>
      </c>
      <c r="M41" s="68" t="b">
        <f>IF(B40=$A$57,$F$57,IF(B40=$A$58,$F$58,IF(B40=$A$59,$F$59,IF(B40=$A$60,$F$60,IF(B40=$A$61,$F$61,IF(B40=$A$62,$F$62,IF(B40=$A$63,$F$63,IF(B40=$A$64,$F$64,IF(B40=$A$65,$F$65,IF(B40=$A$66,$F$66,IF(B40=$A$67,$F$67,IF(B40=$A$68,$F$68))))))))))))</f>
        <v>0</v>
      </c>
    </row>
    <row r="42" spans="1:13" x14ac:dyDescent="0.25">
      <c r="A42" s="115"/>
      <c r="B42" s="118"/>
      <c r="C42" s="87"/>
      <c r="D42" s="99" t="b">
        <f>IF($B40=$A$57,$G$57,IF($B40=$A$58,$G$58,IF($B40=$A$59,$G$59,IF($B40=$A$60,$G$60,IF($B40=$A$61,$G$61,IF($B40=$A$62,$G$62,IF($B40=$A$63,$G$63,IF($B40=$A$64,$G$64,IF($B40=$A$65,$G$65,IF($B40=$A$66,$G$66,IF($B40=$A$67,$G$67,IF($B40=$A$68,0))))))))))))</f>
        <v>0</v>
      </c>
      <c r="E42" s="2">
        <f>(C42+(C42*D42))</f>
        <v>0</v>
      </c>
      <c r="F42" s="19" t="s">
        <v>20</v>
      </c>
      <c r="G42" s="3">
        <f>$E$42*G40</f>
        <v>0</v>
      </c>
      <c r="H42" s="3">
        <f>$E$42*H40</f>
        <v>0</v>
      </c>
      <c r="I42" s="3">
        <f>$E$42*I40</f>
        <v>0</v>
      </c>
      <c r="J42" s="3">
        <f>$E$42*J40</f>
        <v>0</v>
      </c>
      <c r="K42" s="4">
        <f>SUM(G42:J42)</f>
        <v>0</v>
      </c>
      <c r="L42" s="8">
        <f>E42*L40</f>
        <v>0</v>
      </c>
      <c r="M42" s="6">
        <f>SUM(K42:L42)</f>
        <v>0</v>
      </c>
    </row>
    <row r="43" spans="1:13" x14ac:dyDescent="0.25">
      <c r="A43" s="116"/>
      <c r="B43" s="119"/>
      <c r="C43" s="126"/>
      <c r="D43" s="127"/>
      <c r="E43" s="128"/>
      <c r="F43" s="22" t="s">
        <v>12</v>
      </c>
      <c r="G43" s="29">
        <f>IFERROR(G42/G41,0)</f>
        <v>0</v>
      </c>
      <c r="H43" s="30">
        <f>IFERROR(H42/H41,0)</f>
        <v>0</v>
      </c>
      <c r="I43" s="30">
        <f>IFERROR(I42/I41,0)</f>
        <v>0</v>
      </c>
      <c r="J43" s="30">
        <f>IFERROR(J42/J41,0)</f>
        <v>0</v>
      </c>
      <c r="K43" s="82">
        <f>IFERROR(K42/K41,0)</f>
        <v>0</v>
      </c>
      <c r="L43" s="47"/>
      <c r="M43" s="48"/>
    </row>
    <row r="44" spans="1:13" ht="6.75" customHeight="1" x14ac:dyDescent="0.25">
      <c r="A44" s="42"/>
      <c r="B44" s="49"/>
      <c r="C44" s="109"/>
      <c r="D44" s="110"/>
      <c r="E44" s="111"/>
      <c r="F44" s="23"/>
      <c r="G44" s="50"/>
      <c r="H44" s="10"/>
      <c r="I44" s="10"/>
      <c r="J44" s="10"/>
      <c r="K44" s="10"/>
      <c r="L44" s="51"/>
      <c r="M44" s="52"/>
    </row>
    <row r="45" spans="1:13" x14ac:dyDescent="0.25">
      <c r="A45" s="114"/>
      <c r="B45" s="117"/>
      <c r="C45" s="120"/>
      <c r="D45" s="121"/>
      <c r="E45" s="122"/>
      <c r="F45" s="86" t="s">
        <v>23</v>
      </c>
      <c r="G45" s="83">
        <v>0</v>
      </c>
      <c r="H45" s="84">
        <v>0</v>
      </c>
      <c r="I45" s="84">
        <v>0</v>
      </c>
      <c r="J45" s="84">
        <v>0</v>
      </c>
      <c r="K45" s="85">
        <f>SUM(G45:J45)</f>
        <v>0</v>
      </c>
      <c r="L45" s="40">
        <f>M45-K45</f>
        <v>1</v>
      </c>
      <c r="M45" s="5">
        <v>1</v>
      </c>
    </row>
    <row r="46" spans="1:13" x14ac:dyDescent="0.25">
      <c r="A46" s="115"/>
      <c r="B46" s="118"/>
      <c r="C46" s="123"/>
      <c r="D46" s="124"/>
      <c r="E46" s="125"/>
      <c r="F46" s="18" t="s">
        <v>8</v>
      </c>
      <c r="G46" s="67">
        <f>$M$46*G45</f>
        <v>0</v>
      </c>
      <c r="H46" s="67">
        <f>$M$46*H45</f>
        <v>0</v>
      </c>
      <c r="I46" s="67">
        <f>$M$46*I45</f>
        <v>0</v>
      </c>
      <c r="J46" s="67">
        <f>$M$46*J45</f>
        <v>0</v>
      </c>
      <c r="K46" s="72">
        <f>SUM(G46:J46)</f>
        <v>0</v>
      </c>
      <c r="L46" s="69">
        <f>$M$46*L45</f>
        <v>0</v>
      </c>
      <c r="M46" s="68" t="b">
        <f>IF(B45=$A$57,$F$57,IF(B45=$A$58,$F$58,IF(B45=$A$59,$F$59,IF(B45=$A$60,$F$60,IF(B45=$A$61,$F$61,IF(B45=$A$62,$F$62,IF(B45=$A$63,$F$63,IF(B45=$A$64,$F$64,IF(B45=$A$65,$F$65,IF(B45=$A$66,$F$66,IF(B45=$A$67,$F$67,IF(B45=$A$68,$F$68))))))))))))</f>
        <v>0</v>
      </c>
    </row>
    <row r="47" spans="1:13" x14ac:dyDescent="0.25">
      <c r="A47" s="115"/>
      <c r="B47" s="118"/>
      <c r="C47" s="87"/>
      <c r="D47" s="99" t="b">
        <f>IF($B45=$A$57,$G$57,IF($B45=$A$58,$G$58,IF($B45=$A$59,$G$59,IF($B45=$A$60,$G$60,IF($B45=$A$61,$G$61,IF($B45=$A$62,$G$62,IF($B45=$A$63,$G$63,IF($B45=$A$64,$G$64,IF($B45=$A$65,$G$65,IF($B45=$A$66,$G$66,IF($B45=$A$67,$G$67,IF($B45=$A$68,0))))))))))))</f>
        <v>0</v>
      </c>
      <c r="E47" s="2">
        <f>(C47+(C47*D47))</f>
        <v>0</v>
      </c>
      <c r="F47" s="19" t="s">
        <v>20</v>
      </c>
      <c r="G47" s="3">
        <f>$E$47*G45</f>
        <v>0</v>
      </c>
      <c r="H47" s="3">
        <f>$E$47*H45</f>
        <v>0</v>
      </c>
      <c r="I47" s="3">
        <f>$E$47*I45</f>
        <v>0</v>
      </c>
      <c r="J47" s="3">
        <f>$E$47*J45</f>
        <v>0</v>
      </c>
      <c r="K47" s="4">
        <f>SUM(G47:J47)</f>
        <v>0</v>
      </c>
      <c r="L47" s="12">
        <f>E47*L45</f>
        <v>0</v>
      </c>
      <c r="M47" s="6">
        <f t="shared" ref="M47" si="3">SUM(K47:L47)</f>
        <v>0</v>
      </c>
    </row>
    <row r="48" spans="1:13" x14ac:dyDescent="0.25">
      <c r="A48" s="116"/>
      <c r="B48" s="119"/>
      <c r="C48" s="126"/>
      <c r="D48" s="127"/>
      <c r="E48" s="128"/>
      <c r="F48" s="22" t="s">
        <v>12</v>
      </c>
      <c r="G48" s="29">
        <f>IFERROR(G47/G46,0)</f>
        <v>0</v>
      </c>
      <c r="H48" s="29">
        <f>IFERROR(H47/H46,0)</f>
        <v>0</v>
      </c>
      <c r="I48" s="29">
        <f>IFERROR(I47/I46,0)</f>
        <v>0</v>
      </c>
      <c r="J48" s="29">
        <f>IFERROR(J47/J46,0)</f>
        <v>0</v>
      </c>
      <c r="K48" s="30">
        <f>IFERROR(K47/K46,0)</f>
        <v>0</v>
      </c>
      <c r="L48" s="47"/>
      <c r="M48" s="53"/>
    </row>
    <row r="49" spans="1:13" ht="6.75" customHeight="1" thickBot="1" x14ac:dyDescent="0.3">
      <c r="A49" s="56"/>
      <c r="B49" s="49"/>
      <c r="C49" s="109"/>
      <c r="D49" s="110"/>
      <c r="E49" s="111"/>
      <c r="F49" s="23"/>
      <c r="G49" s="50"/>
      <c r="H49" s="10"/>
      <c r="I49" s="10"/>
      <c r="J49" s="10"/>
      <c r="K49" s="10"/>
      <c r="L49" s="10"/>
      <c r="M49" s="59"/>
    </row>
    <row r="50" spans="1:13" ht="27" thickTop="1" x14ac:dyDescent="0.25">
      <c r="A50" s="136"/>
      <c r="B50" s="137"/>
      <c r="C50" s="126"/>
      <c r="D50" s="142"/>
      <c r="E50" s="143"/>
      <c r="F50" s="24" t="s">
        <v>11</v>
      </c>
      <c r="G50" s="67">
        <f>G6+G11+G16+G21+G26+G31+G36+G41+G46</f>
        <v>0</v>
      </c>
      <c r="H50" s="67">
        <f>H6+H11+H16+H21+H26+H31+H36+H41+H46</f>
        <v>0</v>
      </c>
      <c r="I50" s="67">
        <f>I6+I11+I16+I21+I26+I31+I36+I41+I46</f>
        <v>0</v>
      </c>
      <c r="J50" s="67">
        <f>J6+J11+J16+J21+J26+J31+J36+J41+J46</f>
        <v>0</v>
      </c>
      <c r="K50" s="73">
        <f>K6+K11+K16+K21+K26+K31+K36+K41+K46</f>
        <v>0</v>
      </c>
      <c r="L50" s="132"/>
      <c r="M50" s="133"/>
    </row>
    <row r="51" spans="1:13" ht="26.25" x14ac:dyDescent="0.25">
      <c r="A51" s="135"/>
      <c r="B51" s="138"/>
      <c r="C51" s="74">
        <f>C7+C12+C17+C22+C27+C32+C37+C42+C47</f>
        <v>0</v>
      </c>
      <c r="D51" s="1"/>
      <c r="E51" s="74">
        <f>E7+E12+E17+E22+E27+E32+E37+E42+E47</f>
        <v>0</v>
      </c>
      <c r="F51" s="25" t="s">
        <v>21</v>
      </c>
      <c r="G51" s="74">
        <f>G7+G12+G17+G22+G27+G32+G37+G42+G47</f>
        <v>0</v>
      </c>
      <c r="H51" s="74">
        <f t="shared" ref="H51:J51" si="4">H7+H12+H17+H22+H27+H32+H37+H42+H47</f>
        <v>0</v>
      </c>
      <c r="I51" s="74">
        <f t="shared" si="4"/>
        <v>0</v>
      </c>
      <c r="J51" s="74">
        <f t="shared" si="4"/>
        <v>0</v>
      </c>
      <c r="K51" s="74">
        <f>K7+K12+K17+K22+K27+K32+K37+K42+K47</f>
        <v>0</v>
      </c>
      <c r="L51" s="134"/>
      <c r="M51" s="135"/>
    </row>
    <row r="52" spans="1:13" ht="16.5" thickBot="1" x14ac:dyDescent="0.3">
      <c r="A52" s="135"/>
      <c r="B52" s="138"/>
      <c r="C52" s="139"/>
      <c r="D52" s="140"/>
      <c r="E52" s="141"/>
      <c r="F52" s="32" t="s">
        <v>15</v>
      </c>
      <c r="G52" s="78">
        <f>IFERROR(G51/G50,0)</f>
        <v>0</v>
      </c>
      <c r="H52" s="79">
        <f>IFERROR(H51/H50,0)</f>
        <v>0</v>
      </c>
      <c r="I52" s="79">
        <f>IFERROR(I51/I50,0)</f>
        <v>0</v>
      </c>
      <c r="J52" s="79">
        <f>IFERROR(J51/J50,0)</f>
        <v>0</v>
      </c>
      <c r="K52" s="11"/>
      <c r="L52" s="134"/>
      <c r="M52" s="135"/>
    </row>
    <row r="53" spans="1:13" x14ac:dyDescent="0.25">
      <c r="B53" s="34"/>
      <c r="C53" s="34"/>
      <c r="D53" s="34"/>
      <c r="E53" s="34"/>
      <c r="F53" s="57"/>
      <c r="G53" s="57"/>
      <c r="H53" s="57"/>
      <c r="I53" s="57"/>
      <c r="J53" s="58"/>
      <c r="K53" s="57"/>
    </row>
    <row r="56" spans="1:13" ht="39.75" thickBot="1" x14ac:dyDescent="0.3">
      <c r="A56" s="60" t="s">
        <v>7</v>
      </c>
      <c r="B56" s="60" t="s">
        <v>6</v>
      </c>
      <c r="C56" s="60" t="s">
        <v>5</v>
      </c>
      <c r="D56" s="60" t="s">
        <v>4</v>
      </c>
      <c r="E56" s="60" t="s">
        <v>3</v>
      </c>
      <c r="F56" s="60" t="s">
        <v>2</v>
      </c>
      <c r="G56" s="95" t="s">
        <v>34</v>
      </c>
    </row>
    <row r="57" spans="1:13" x14ac:dyDescent="0.25">
      <c r="A57" s="61" t="s">
        <v>36</v>
      </c>
      <c r="B57" s="62">
        <v>2080</v>
      </c>
      <c r="C57" s="62">
        <v>-192</v>
      </c>
      <c r="D57" s="62">
        <v>-144</v>
      </c>
      <c r="E57" s="62">
        <v>-72</v>
      </c>
      <c r="F57" s="63">
        <f>B57+SUM(C57:E57)</f>
        <v>1672</v>
      </c>
      <c r="G57" s="98">
        <v>0.35099999999999998</v>
      </c>
    </row>
    <row r="58" spans="1:13" x14ac:dyDescent="0.25">
      <c r="A58" s="91" t="s">
        <v>35</v>
      </c>
      <c r="B58" s="92">
        <v>2080</v>
      </c>
      <c r="C58" s="92">
        <v>-192</v>
      </c>
      <c r="D58" s="92">
        <v>-144</v>
      </c>
      <c r="E58" s="92">
        <v>-72</v>
      </c>
      <c r="F58" s="93">
        <f>B58+C58+D58+E58</f>
        <v>1672</v>
      </c>
      <c r="G58" s="96">
        <v>0.26300000000000001</v>
      </c>
    </row>
    <row r="59" spans="1:13" ht="26.25" x14ac:dyDescent="0.25">
      <c r="A59" s="64" t="s">
        <v>32</v>
      </c>
      <c r="B59" s="65">
        <v>1560</v>
      </c>
      <c r="C59" s="65"/>
      <c r="D59" s="65">
        <f>-12*9</f>
        <v>-108</v>
      </c>
      <c r="E59" s="65">
        <f>-7*8</f>
        <v>-56</v>
      </c>
      <c r="F59" s="66">
        <f>B59+SUM(C59:E59)</f>
        <v>1396</v>
      </c>
      <c r="G59" s="97">
        <v>0.26300000000000001</v>
      </c>
    </row>
    <row r="60" spans="1:13" ht="26.25" x14ac:dyDescent="0.25">
      <c r="A60" s="100" t="s">
        <v>33</v>
      </c>
      <c r="B60" s="101">
        <v>1560</v>
      </c>
      <c r="C60" s="101"/>
      <c r="D60" s="101"/>
      <c r="E60" s="101">
        <v>-56</v>
      </c>
      <c r="F60" s="102">
        <f>B60+SUM(C60:E60)</f>
        <v>1504</v>
      </c>
      <c r="G60" s="103">
        <v>8.5000000000000006E-2</v>
      </c>
    </row>
    <row r="61" spans="1:13" ht="26.25" x14ac:dyDescent="0.25">
      <c r="A61" s="94" t="s">
        <v>13</v>
      </c>
      <c r="B61" s="65">
        <v>1040</v>
      </c>
      <c r="C61" s="65"/>
      <c r="D61" s="65"/>
      <c r="E61" s="65">
        <v>-56</v>
      </c>
      <c r="F61" s="66">
        <f>B61+SUM(C61:E61)</f>
        <v>984</v>
      </c>
      <c r="G61" s="97">
        <v>8.5000000000000006E-2</v>
      </c>
    </row>
    <row r="62" spans="1:13" x14ac:dyDescent="0.25">
      <c r="A62" s="100" t="s">
        <v>37</v>
      </c>
      <c r="B62" s="101">
        <v>2080</v>
      </c>
      <c r="C62" s="101">
        <v>-192</v>
      </c>
      <c r="D62" s="101">
        <v>-144</v>
      </c>
      <c r="E62" s="101">
        <v>-72</v>
      </c>
      <c r="F62" s="102">
        <f>B62+C62+D62+E62</f>
        <v>1672</v>
      </c>
      <c r="G62" s="103">
        <v>0.316</v>
      </c>
    </row>
    <row r="63" spans="1:13" ht="26.25" x14ac:dyDescent="0.25">
      <c r="A63" s="64" t="s">
        <v>38</v>
      </c>
      <c r="B63" s="65">
        <v>2080</v>
      </c>
      <c r="C63" s="65">
        <f>-8*12</f>
        <v>-96</v>
      </c>
      <c r="D63" s="65">
        <v>-144</v>
      </c>
      <c r="E63" s="65">
        <v>-72</v>
      </c>
      <c r="F63" s="66">
        <f>B63+SUM(C63:E63)</f>
        <v>1768</v>
      </c>
      <c r="G63" s="97">
        <v>0.45300000000000001</v>
      </c>
    </row>
    <row r="64" spans="1:13" ht="26.25" x14ac:dyDescent="0.25">
      <c r="A64" s="104" t="s">
        <v>39</v>
      </c>
      <c r="B64" s="101">
        <v>2080</v>
      </c>
      <c r="C64" s="101">
        <f>-11.33*12</f>
        <v>-135.96</v>
      </c>
      <c r="D64" s="101">
        <f>-12*12</f>
        <v>-144</v>
      </c>
      <c r="E64" s="101">
        <f>-72</f>
        <v>-72</v>
      </c>
      <c r="F64" s="102">
        <f t="shared" ref="F64:F67" si="5">B64+SUM(C64:E64)</f>
        <v>1728.04</v>
      </c>
      <c r="G64" s="103">
        <v>0.45300000000000001</v>
      </c>
    </row>
    <row r="65" spans="1:7" ht="26.25" x14ac:dyDescent="0.25">
      <c r="A65" s="64" t="s">
        <v>40</v>
      </c>
      <c r="B65" s="65">
        <v>2080</v>
      </c>
      <c r="C65" s="65">
        <f>-14.67*12</f>
        <v>-176.04</v>
      </c>
      <c r="D65" s="65">
        <f t="shared" ref="D65:D67" si="6">-12*12</f>
        <v>-144</v>
      </c>
      <c r="E65" s="65">
        <f t="shared" ref="E65:E67" si="7">-72</f>
        <v>-72</v>
      </c>
      <c r="F65" s="66">
        <f t="shared" si="5"/>
        <v>1687.96</v>
      </c>
      <c r="G65" s="97">
        <v>0.45300000000000001</v>
      </c>
    </row>
    <row r="66" spans="1:7" ht="26.25" x14ac:dyDescent="0.25">
      <c r="A66" s="104" t="s">
        <v>41</v>
      </c>
      <c r="B66" s="101">
        <v>2080</v>
      </c>
      <c r="C66" s="101">
        <f>-16*12</f>
        <v>-192</v>
      </c>
      <c r="D66" s="101">
        <f t="shared" si="6"/>
        <v>-144</v>
      </c>
      <c r="E66" s="101">
        <f t="shared" si="7"/>
        <v>-72</v>
      </c>
      <c r="F66" s="102">
        <f t="shared" si="5"/>
        <v>1672</v>
      </c>
      <c r="G66" s="103">
        <v>0.45300000000000001</v>
      </c>
    </row>
    <row r="67" spans="1:7" ht="26.25" x14ac:dyDescent="0.25">
      <c r="A67" s="64" t="s">
        <v>42</v>
      </c>
      <c r="B67" s="65">
        <v>2080</v>
      </c>
      <c r="C67" s="65">
        <f>-18*12</f>
        <v>-216</v>
      </c>
      <c r="D67" s="65">
        <f t="shared" si="6"/>
        <v>-144</v>
      </c>
      <c r="E67" s="65">
        <f t="shared" si="7"/>
        <v>-72</v>
      </c>
      <c r="F67" s="66">
        <f t="shared" si="5"/>
        <v>1648</v>
      </c>
      <c r="G67" s="97">
        <v>0.45300000000000001</v>
      </c>
    </row>
    <row r="68" spans="1:7" x14ac:dyDescent="0.25">
      <c r="A68" s="106" t="s">
        <v>44</v>
      </c>
      <c r="B68" s="107">
        <v>1040</v>
      </c>
      <c r="C68" s="105">
        <v>0</v>
      </c>
      <c r="D68" s="105">
        <v>0</v>
      </c>
      <c r="E68" s="105">
        <v>0</v>
      </c>
      <c r="F68" s="105">
        <v>1040</v>
      </c>
      <c r="G68" s="108">
        <v>6.0000000000000001E-3</v>
      </c>
    </row>
  </sheetData>
  <sheetProtection selectLockedCells="1"/>
  <mergeCells count="50">
    <mergeCell ref="L50:M52"/>
    <mergeCell ref="A50:B52"/>
    <mergeCell ref="C19:E19"/>
    <mergeCell ref="C52:E52"/>
    <mergeCell ref="C50:E50"/>
    <mergeCell ref="C49:E49"/>
    <mergeCell ref="A40:A43"/>
    <mergeCell ref="B40:B43"/>
    <mergeCell ref="C40:E41"/>
    <mergeCell ref="C43:E43"/>
    <mergeCell ref="C44:E44"/>
    <mergeCell ref="A45:A48"/>
    <mergeCell ref="B45:B48"/>
    <mergeCell ref="C45:E46"/>
    <mergeCell ref="C48:E48"/>
    <mergeCell ref="A20:A23"/>
    <mergeCell ref="A1:L1"/>
    <mergeCell ref="B5:B8"/>
    <mergeCell ref="B10:B13"/>
    <mergeCell ref="B15:B18"/>
    <mergeCell ref="A5:A8"/>
    <mergeCell ref="A10:A13"/>
    <mergeCell ref="A15:A18"/>
    <mergeCell ref="C5:E6"/>
    <mergeCell ref="C8:E8"/>
    <mergeCell ref="C10:E11"/>
    <mergeCell ref="C13:E13"/>
    <mergeCell ref="C15:E16"/>
    <mergeCell ref="C18:E18"/>
    <mergeCell ref="C9:E9"/>
    <mergeCell ref="C14:E14"/>
    <mergeCell ref="B20:B23"/>
    <mergeCell ref="C20:E21"/>
    <mergeCell ref="C23:E23"/>
    <mergeCell ref="C24:E24"/>
    <mergeCell ref="A35:A38"/>
    <mergeCell ref="B35:B38"/>
    <mergeCell ref="C35:E36"/>
    <mergeCell ref="C38:E38"/>
    <mergeCell ref="C39:E39"/>
    <mergeCell ref="A25:A28"/>
    <mergeCell ref="B25:B28"/>
    <mergeCell ref="C25:E26"/>
    <mergeCell ref="C28:E28"/>
    <mergeCell ref="C29:E29"/>
    <mergeCell ref="A30:A33"/>
    <mergeCell ref="B30:B33"/>
    <mergeCell ref="C30:E31"/>
    <mergeCell ref="C33:E33"/>
    <mergeCell ref="C34:E34"/>
  </mergeCells>
  <dataValidations count="1">
    <dataValidation type="list" allowBlank="1" showInputMessage="1" showErrorMessage="1" sqref="B5:B8 B10:B13 B15:B18 B20:B23 B25:B28 B30:B33 B35:B38 B40:B43 B45:B48" xr:uid="{00000000-0002-0000-0100-000000000000}">
      <formula1>$A$57:$A$68</formula1>
    </dataValidation>
  </dataValidations>
  <pageMargins left="0.4" right="0.4" top="0.4" bottom="0.4" header="0.3" footer="0.3"/>
  <pageSetup scale="52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workbookViewId="0">
      <selection activeCell="G6" sqref="G6"/>
    </sheetView>
  </sheetViews>
  <sheetFormatPr defaultRowHeight="15" x14ac:dyDescent="0.25"/>
  <cols>
    <col min="1" max="1" width="28.5703125" customWidth="1"/>
    <col min="2" max="2" width="31.28515625" customWidth="1"/>
    <col min="3" max="3" width="11.85546875" customWidth="1"/>
    <col min="4" max="4" width="8.28515625" customWidth="1"/>
    <col min="5" max="5" width="11.7109375" customWidth="1"/>
    <col min="6" max="6" width="26.28515625" customWidth="1"/>
    <col min="7" max="7" width="11.85546875" customWidth="1"/>
    <col min="9" max="9" width="10" bestFit="1" customWidth="1"/>
  </cols>
  <sheetData>
    <row r="1" spans="1:9" ht="30" customHeight="1" x14ac:dyDescent="0.25">
      <c r="A1" s="112" t="s">
        <v>17</v>
      </c>
      <c r="B1" s="112"/>
      <c r="C1" s="112"/>
      <c r="D1" s="112"/>
      <c r="E1" s="112"/>
      <c r="F1" s="112"/>
      <c r="G1" s="112"/>
    </row>
    <row r="3" spans="1:9" ht="15.75" thickBot="1" x14ac:dyDescent="0.3">
      <c r="A3" s="38" t="s">
        <v>29</v>
      </c>
    </row>
    <row r="4" spans="1:9" ht="51.75" x14ac:dyDescent="0.25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39" t="s">
        <v>31</v>
      </c>
      <c r="H4" s="16" t="s">
        <v>9</v>
      </c>
      <c r="I4" s="17" t="s">
        <v>10</v>
      </c>
    </row>
    <row r="5" spans="1:9" x14ac:dyDescent="0.25">
      <c r="A5" s="114"/>
      <c r="B5" s="117"/>
      <c r="C5" s="120"/>
      <c r="D5" s="121"/>
      <c r="E5" s="122"/>
      <c r="F5" s="86" t="s">
        <v>22</v>
      </c>
      <c r="G5" s="83">
        <v>0</v>
      </c>
      <c r="H5" s="40">
        <f>I5-G5</f>
        <v>1</v>
      </c>
      <c r="I5" s="5">
        <v>1</v>
      </c>
    </row>
    <row r="6" spans="1:9" x14ac:dyDescent="0.25">
      <c r="A6" s="115"/>
      <c r="B6" s="118"/>
      <c r="C6" s="123"/>
      <c r="D6" s="124"/>
      <c r="E6" s="125"/>
      <c r="F6" s="18" t="s">
        <v>8</v>
      </c>
      <c r="G6" s="67">
        <f>$I$6*G5</f>
        <v>0</v>
      </c>
      <c r="H6" s="81">
        <f>$I$6*H5</f>
        <v>0</v>
      </c>
      <c r="I6" s="68" t="b">
        <f>IF(B5=$A$57,$F$57,IF(B5=$A$58,$F$58,IF(B5=$A$59,$F$59,IF(B5=$A$60,$F$60,IF(B5=$A$61,$F$61,IF(B5=$A$62,$F$62,IF(B5=$A$63,$F$63,IF(B5=$A$64,$F$64,IF(B5=$A$65,$F$65,IF(B5=$A$66,$F$66,IF(B5=$A$67,$F$67,IF(B5=$A$68,$G$68))))))))))))</f>
        <v>0</v>
      </c>
    </row>
    <row r="7" spans="1:9" x14ac:dyDescent="0.25">
      <c r="A7" s="115"/>
      <c r="B7" s="118"/>
      <c r="C7" s="87"/>
      <c r="D7" s="99" t="b">
        <f>IF($B5=$A$57,$G$57,IF($B5=$A$58,$G$58,IF($B5=$A$59,$G$59,IF($B5=$A$60,$G$60,IF($B5=$A$61,$G$61,IF($B5=$A$62,$G$62,IF($B5=$A$63,$G$63,IF($B5=$A$64,$G$64,IF($B5=$A$65,$G$65,IF($B5=$A$66,$G$66,IF($B5=$A$67,$G$67,IF($B5=$A$68,0))))))))))))</f>
        <v>0</v>
      </c>
      <c r="E7" s="2">
        <f>(C7+(C7*D7))</f>
        <v>0</v>
      </c>
      <c r="F7" s="19" t="s">
        <v>20</v>
      </c>
      <c r="G7" s="3">
        <f>$E$7*G5</f>
        <v>0</v>
      </c>
      <c r="H7" s="12">
        <f>E7*H5</f>
        <v>0</v>
      </c>
      <c r="I7" s="6">
        <f>SUM(G7:H7)</f>
        <v>0</v>
      </c>
    </row>
    <row r="8" spans="1:9" x14ac:dyDescent="0.25">
      <c r="A8" s="116"/>
      <c r="B8" s="119"/>
      <c r="C8" s="126"/>
      <c r="D8" s="127"/>
      <c r="E8" s="128"/>
      <c r="F8" s="20" t="s">
        <v>12</v>
      </c>
      <c r="G8" s="31">
        <f>IFERROR(G7/G6,0)</f>
        <v>0</v>
      </c>
      <c r="H8" s="12"/>
      <c r="I8" s="41"/>
    </row>
    <row r="9" spans="1:9" ht="6.75" customHeight="1" x14ac:dyDescent="0.25">
      <c r="A9" s="42"/>
      <c r="B9" s="43"/>
      <c r="C9" s="109"/>
      <c r="D9" s="110"/>
      <c r="E9" s="111"/>
      <c r="F9" s="21"/>
      <c r="G9" s="44"/>
      <c r="H9" s="9"/>
      <c r="I9" s="45"/>
    </row>
    <row r="10" spans="1:9" x14ac:dyDescent="0.25">
      <c r="A10" s="114"/>
      <c r="B10" s="117"/>
      <c r="C10" s="120"/>
      <c r="D10" s="121"/>
      <c r="E10" s="122"/>
      <c r="F10" s="86" t="s">
        <v>23</v>
      </c>
      <c r="G10" s="83">
        <v>0</v>
      </c>
      <c r="H10" s="40">
        <f>I10-G10</f>
        <v>1</v>
      </c>
      <c r="I10" s="5">
        <v>1</v>
      </c>
    </row>
    <row r="11" spans="1:9" x14ac:dyDescent="0.25">
      <c r="A11" s="115"/>
      <c r="B11" s="118"/>
      <c r="C11" s="123"/>
      <c r="D11" s="124"/>
      <c r="E11" s="125"/>
      <c r="F11" s="18" t="s">
        <v>8</v>
      </c>
      <c r="G11" s="67">
        <f>$I$11*G10</f>
        <v>0</v>
      </c>
      <c r="H11" s="81">
        <f>$I$11*H10</f>
        <v>0</v>
      </c>
      <c r="I11" s="68" t="b">
        <f>IF(B10=$A$57,$F$57,IF(B10=$A$58,$F$58,IF(B10=$A$59,$F$59,IF(B10=$A$60,$F$60,IF(B10=$A$61,$F$61,IF(B10=$A$62,$F$62,IF(B10=$A$63,$F$63,IF(B10=$A$64,$F$64,IF(B10=$A$65,$F$65,IF(B10=$A$66,$F$66,IF(B10=$A$67,$F$67,IF(B10=$A$68,$G$68))))))))))))</f>
        <v>0</v>
      </c>
    </row>
    <row r="12" spans="1:9" x14ac:dyDescent="0.25">
      <c r="A12" s="115"/>
      <c r="B12" s="118"/>
      <c r="C12" s="87"/>
      <c r="D12" s="99" t="b">
        <f>IF($B10=$A$57,$G$57,IF($B10=$A$58,$G$58,IF($B10=$A$59,$G$59,IF($B10=$A$60,$G$60,IF($B10=$A$61,$G$61,IF($B10=$A$62,$G$62,IF($B10=$A$63,$G$63,IF($B10=$A$64,$G$64,IF($B10=$A$65,$G$65,IF($B10=$A$66,$G$66,IF($B10=$A$67,$G$67,IF($B10=$A$68,0))))))))))))</f>
        <v>0</v>
      </c>
      <c r="E12" s="2">
        <f>(C12+(C12*D12))</f>
        <v>0</v>
      </c>
      <c r="F12" s="19" t="s">
        <v>20</v>
      </c>
      <c r="G12" s="3">
        <f>$E$12*G10</f>
        <v>0</v>
      </c>
      <c r="H12" s="8">
        <f>$E$11*H10</f>
        <v>0</v>
      </c>
      <c r="I12" s="6">
        <f>SUM(G12:H12)</f>
        <v>0</v>
      </c>
    </row>
    <row r="13" spans="1:9" x14ac:dyDescent="0.25">
      <c r="A13" s="116"/>
      <c r="B13" s="119"/>
      <c r="C13" s="126"/>
      <c r="D13" s="127"/>
      <c r="E13" s="128"/>
      <c r="F13" s="22" t="s">
        <v>12</v>
      </c>
      <c r="G13" s="29">
        <f>IFERROR(G12/G11,0)</f>
        <v>0</v>
      </c>
      <c r="H13" s="47"/>
      <c r="I13" s="48"/>
    </row>
    <row r="14" spans="1:9" ht="6.75" customHeight="1" x14ac:dyDescent="0.25">
      <c r="A14" s="42"/>
      <c r="B14" s="49"/>
      <c r="C14" s="109"/>
      <c r="D14" s="130"/>
      <c r="E14" s="131"/>
      <c r="F14" s="23"/>
      <c r="G14" s="50"/>
      <c r="H14" s="51"/>
      <c r="I14" s="52"/>
    </row>
    <row r="15" spans="1:9" x14ac:dyDescent="0.25">
      <c r="A15" s="114"/>
      <c r="B15" s="117"/>
      <c r="C15" s="120"/>
      <c r="D15" s="121"/>
      <c r="E15" s="122"/>
      <c r="F15" s="86" t="s">
        <v>23</v>
      </c>
      <c r="G15" s="83">
        <v>0</v>
      </c>
      <c r="H15" s="40">
        <f>I15-G15</f>
        <v>1</v>
      </c>
      <c r="I15" s="5">
        <v>1</v>
      </c>
    </row>
    <row r="16" spans="1:9" x14ac:dyDescent="0.25">
      <c r="A16" s="115"/>
      <c r="B16" s="118"/>
      <c r="C16" s="123"/>
      <c r="D16" s="124"/>
      <c r="E16" s="125"/>
      <c r="F16" s="18" t="s">
        <v>8</v>
      </c>
      <c r="G16" s="67">
        <f>$I$11*G15</f>
        <v>0</v>
      </c>
      <c r="H16" s="69">
        <f>I16*H15</f>
        <v>0</v>
      </c>
      <c r="I16" s="68" t="b">
        <f>IF(B15=$A$57,$F$57,IF(B15=$A$58,$F$58,IF(B15=$A$59,$F$59,IF(B15=$A$60,$F$60,IF(B15=$A$61,$F$61,IF(B15=$A$62,$F$62,IF(B15=$A$63,$F$63,IF(B15=$A$64,$F$64,IF(B15=$A$65,$F$65,IF(B15=$A$66,$F$66,IF(B15=$A$67,$F$67,IF(B15=$A$68,$G$68))))))))))))</f>
        <v>0</v>
      </c>
    </row>
    <row r="17" spans="1:9" x14ac:dyDescent="0.25">
      <c r="A17" s="115"/>
      <c r="B17" s="118"/>
      <c r="C17" s="87"/>
      <c r="D17" s="99" t="b">
        <f>IF($B15=$A$57,$G$57,IF($B15=$A$58,$G$58,IF($B15=$A$59,$G$59,IF($B15=$A$60,$G$60,IF($B15=$A$61,$G$61,IF($B15=$A$62,$G$62,IF($B15=$A$63,$G$63,IF($B15=$A$64,$G$64,IF($B15=$A$65,$G$65,IF($B15=$A$66,$G$66,IF($B15=$A$67,$G$67,IF($B15=$A$68,0))))))))))))</f>
        <v>0</v>
      </c>
      <c r="E17" s="2">
        <f>(C17+(C17*D17))</f>
        <v>0</v>
      </c>
      <c r="F17" s="19" t="s">
        <v>20</v>
      </c>
      <c r="G17" s="3">
        <f>$E$17*G15</f>
        <v>0</v>
      </c>
      <c r="H17" s="12">
        <f>E17*H15</f>
        <v>0</v>
      </c>
      <c r="I17" s="6">
        <f>SUM(G17:H17)</f>
        <v>0</v>
      </c>
    </row>
    <row r="18" spans="1:9" x14ac:dyDescent="0.25">
      <c r="A18" s="116"/>
      <c r="B18" s="119"/>
      <c r="C18" s="126"/>
      <c r="D18" s="127"/>
      <c r="E18" s="128"/>
      <c r="F18" s="22" t="s">
        <v>12</v>
      </c>
      <c r="G18" s="29">
        <f>IFERROR(G17/G16,0)</f>
        <v>0</v>
      </c>
      <c r="H18" s="47"/>
      <c r="I18" s="53"/>
    </row>
    <row r="19" spans="1:9" ht="6.75" customHeight="1" thickBot="1" x14ac:dyDescent="0.3">
      <c r="A19" s="42"/>
      <c r="B19" s="49"/>
      <c r="C19" s="109"/>
      <c r="D19" s="110"/>
      <c r="E19" s="111"/>
      <c r="F19" s="23"/>
      <c r="G19" s="50"/>
      <c r="H19" s="54"/>
      <c r="I19" s="55"/>
    </row>
    <row r="20" spans="1:9" x14ac:dyDescent="0.25">
      <c r="A20" s="114"/>
      <c r="B20" s="117"/>
      <c r="C20" s="120"/>
      <c r="D20" s="144"/>
      <c r="E20" s="145"/>
      <c r="F20" s="86" t="s">
        <v>23</v>
      </c>
      <c r="G20" s="83">
        <v>0</v>
      </c>
      <c r="H20" s="40">
        <f>I20-G20</f>
        <v>1</v>
      </c>
      <c r="I20" s="5">
        <v>1</v>
      </c>
    </row>
    <row r="21" spans="1:9" x14ac:dyDescent="0.25">
      <c r="A21" s="115"/>
      <c r="B21" s="118"/>
      <c r="C21" s="146"/>
      <c r="D21" s="147"/>
      <c r="E21" s="148"/>
      <c r="F21" s="18" t="s">
        <v>8</v>
      </c>
      <c r="G21" s="67">
        <f>$I$21*G20</f>
        <v>0</v>
      </c>
      <c r="H21" s="69">
        <f>$I$21*H20</f>
        <v>0</v>
      </c>
      <c r="I21" s="68" t="b">
        <f>IF(B20=$A$57,$F$57,IF(B20=$A$58,$F$58,IF(B20=$A$59,$F$59,IF(B20=$A$60,$F$60,IF(B20=$A$61,$F$61,IF(B20=$A$62,$F$62,IF(B20=$A$63,$F$63,IF(B20=$A$64,$F$64,IF(B20=$A$65,$F$65,IF(B20=$A$66,$F$66,IF(B20=$A$67,$F$67,IF(B20=$A$68,$G$68))))))))))))</f>
        <v>0</v>
      </c>
    </row>
    <row r="22" spans="1:9" x14ac:dyDescent="0.25">
      <c r="A22" s="115"/>
      <c r="B22" s="118"/>
      <c r="C22" s="87"/>
      <c r="D22" s="99" t="b">
        <f>IF($B20=$A$57,$G$57,IF($B20=$A$58,$G$58,IF($B20=$A$59,$G$59,IF($B20=$A$60,$G$60,IF($B20=$A$61,$G$61,IF($B20=$A$62,$G$62,IF($B20=$A$63,$G$63,IF($B20=$A$64,$G$64,IF($B20=$A$65,$G$65,IF($B20=$A$66,$G$66,IF($B20=$A$67,$G$67,IF($B20=$A$68,0))))))))))))</f>
        <v>0</v>
      </c>
      <c r="E22" s="2">
        <f>(C22+(C22*D22))</f>
        <v>0</v>
      </c>
      <c r="F22" s="19" t="s">
        <v>20</v>
      </c>
      <c r="G22" s="3">
        <f>$E$22*G20</f>
        <v>0</v>
      </c>
      <c r="H22" s="8">
        <f>E22*H20</f>
        <v>0</v>
      </c>
      <c r="I22" s="6">
        <f>SUM(G22:H22)</f>
        <v>0</v>
      </c>
    </row>
    <row r="23" spans="1:9" x14ac:dyDescent="0.25">
      <c r="A23" s="116"/>
      <c r="B23" s="119"/>
      <c r="C23" s="126"/>
      <c r="D23" s="142"/>
      <c r="E23" s="143"/>
      <c r="F23" s="22" t="s">
        <v>12</v>
      </c>
      <c r="G23" s="29">
        <f>IFERROR(G22/G21,0)</f>
        <v>0</v>
      </c>
      <c r="H23" s="47"/>
      <c r="I23" s="48"/>
    </row>
    <row r="24" spans="1:9" ht="6.75" customHeight="1" x14ac:dyDescent="0.25">
      <c r="A24" s="42"/>
      <c r="B24" s="49"/>
      <c r="C24" s="109"/>
      <c r="D24" s="130"/>
      <c r="E24" s="131"/>
      <c r="F24" s="23"/>
      <c r="G24" s="50"/>
      <c r="H24" s="51"/>
      <c r="I24" s="52"/>
    </row>
    <row r="25" spans="1:9" x14ac:dyDescent="0.25">
      <c r="A25" s="114"/>
      <c r="B25" s="117"/>
      <c r="C25" s="120"/>
      <c r="D25" s="121"/>
      <c r="E25" s="122"/>
      <c r="F25" s="86" t="s">
        <v>23</v>
      </c>
      <c r="G25" s="83">
        <v>0</v>
      </c>
      <c r="H25" s="40">
        <f>I25-G25</f>
        <v>1</v>
      </c>
      <c r="I25" s="5">
        <v>1</v>
      </c>
    </row>
    <row r="26" spans="1:9" x14ac:dyDescent="0.25">
      <c r="A26" s="115"/>
      <c r="B26" s="118"/>
      <c r="C26" s="123"/>
      <c r="D26" s="124"/>
      <c r="E26" s="125"/>
      <c r="F26" s="18" t="s">
        <v>8</v>
      </c>
      <c r="G26" s="67">
        <f>$I$26*G25</f>
        <v>0</v>
      </c>
      <c r="H26" s="69">
        <f>$I$26*H25</f>
        <v>0</v>
      </c>
      <c r="I26" s="68" t="b">
        <f>IF(B25=$A$57,$F$57,IF(B25=$A$58,$F$58,IF(B25=$A$59,$F$59,IF(B25=$A$60,$F$60,IF(B25=$A$61,$F$61,IF(B25=$A$62,$F$62,IF(B25=$A$63,$F$63,IF(B25=$A$64,$F$64,IF(B25=$A$65,$F$65,IF(B25=$A$66,$F$66,IF(B25=$A$67,$F$67,IF(B25=$A$68,$G$68))))))))))))</f>
        <v>0</v>
      </c>
    </row>
    <row r="27" spans="1:9" x14ac:dyDescent="0.25">
      <c r="A27" s="115"/>
      <c r="B27" s="118"/>
      <c r="C27" s="87"/>
      <c r="D27" s="99" t="b">
        <f>IF($B25=$A$57,$G$57,IF($B25=$A$58,$G$58,IF($B25=$A$59,$G$59,IF($B25=$A$60,$G$60,IF($B25=$A$61,$G$61,IF($B25=$A$62,$G$62,IF($B25=$A$63,$G$63,IF($B25=$A$64,$G$64,IF($B25=$A$65,$G$65,IF($B25=$A$66,$G$66,IF($B25=$A$67,$G$67,IF($B25=$A$68,0))))))))))))</f>
        <v>0</v>
      </c>
      <c r="E27" s="2">
        <f>(C27+(C27*D27))</f>
        <v>0</v>
      </c>
      <c r="F27" s="19" t="s">
        <v>20</v>
      </c>
      <c r="G27" s="3">
        <f>$E$27*G25</f>
        <v>0</v>
      </c>
      <c r="H27" s="12">
        <f>E27*H25</f>
        <v>0</v>
      </c>
      <c r="I27" s="6">
        <f>SUM(G27:H27)</f>
        <v>0</v>
      </c>
    </row>
    <row r="28" spans="1:9" x14ac:dyDescent="0.25">
      <c r="A28" s="116"/>
      <c r="B28" s="119"/>
      <c r="C28" s="126"/>
      <c r="D28" s="127"/>
      <c r="E28" s="128"/>
      <c r="F28" s="22" t="s">
        <v>12</v>
      </c>
      <c r="G28" s="29">
        <f>IFERROR(G27/G26,0)</f>
        <v>0</v>
      </c>
      <c r="H28" s="47"/>
      <c r="I28" s="53"/>
    </row>
    <row r="29" spans="1:9" ht="6.75" customHeight="1" thickBot="1" x14ac:dyDescent="0.3">
      <c r="A29" s="56"/>
      <c r="B29" s="49"/>
      <c r="C29" s="109"/>
      <c r="D29" s="110"/>
      <c r="E29" s="111"/>
      <c r="F29" s="23"/>
      <c r="G29" s="50"/>
      <c r="H29" s="54"/>
      <c r="I29" s="55"/>
    </row>
    <row r="30" spans="1:9" x14ac:dyDescent="0.25">
      <c r="A30" s="114"/>
      <c r="B30" s="117"/>
      <c r="C30" s="120"/>
      <c r="D30" s="121"/>
      <c r="E30" s="122"/>
      <c r="F30" s="86" t="s">
        <v>23</v>
      </c>
      <c r="G30" s="83">
        <v>0</v>
      </c>
      <c r="H30" s="40">
        <f>I30-G30</f>
        <v>1</v>
      </c>
      <c r="I30" s="5">
        <v>1</v>
      </c>
    </row>
    <row r="31" spans="1:9" x14ac:dyDescent="0.25">
      <c r="A31" s="115"/>
      <c r="B31" s="118"/>
      <c r="C31" s="123"/>
      <c r="D31" s="124"/>
      <c r="E31" s="125"/>
      <c r="F31" s="18" t="s">
        <v>8</v>
      </c>
      <c r="G31" s="67">
        <f>$I$31*G30</f>
        <v>0</v>
      </c>
      <c r="H31" s="81">
        <f>$I$31*H30</f>
        <v>0</v>
      </c>
      <c r="I31" s="68" t="b">
        <f>IF(B30=$A$57,$F$57,IF(B30=$A$58,$F$58,IF(B30=$A$59,$F$59,IF(B30=$A$60,$F$60,IF(B30=$A$61,$F$61,IF(B30=$A$62,$F$62,IF(B30=$A$63,$F$63,IF(B30=$A$64,$F$64,IF(B30=$A$65,$F$65,IF(B30=$A$66,$F$66,IF(B30=$A$67,$F$67,IF(B30=$A$68,$G$68))))))))))))</f>
        <v>0</v>
      </c>
    </row>
    <row r="32" spans="1:9" x14ac:dyDescent="0.25">
      <c r="A32" s="115"/>
      <c r="B32" s="118"/>
      <c r="C32" s="87"/>
      <c r="D32" s="99" t="b">
        <f>IF($B30=$A$57,$G$57,IF($B30=$A$58,$G$58,IF($B30=$A$59,$G$59,IF($B30=$A$60,$G$60,IF($B30=$A$61,$G$61,IF($B30=$A$62,$G$62,IF($B30=$A$63,$G$63,IF($B30=$A$64,$G$64,IF($B30=$A$65,$G$65,IF($B30=$A$66,$G$66,IF($B30=$A$67,$G$67,IF($B30=$A$68,0))))))))))))</f>
        <v>0</v>
      </c>
      <c r="E32" s="2">
        <f>(C32+(C32*D32))</f>
        <v>0</v>
      </c>
      <c r="F32" s="19" t="s">
        <v>20</v>
      </c>
      <c r="G32" s="3">
        <f>$E$32*G30</f>
        <v>0</v>
      </c>
      <c r="H32" s="8">
        <f>$E$32*H30</f>
        <v>0</v>
      </c>
      <c r="I32" s="6">
        <f>SUM(G32:H32)</f>
        <v>0</v>
      </c>
    </row>
    <row r="33" spans="1:9" x14ac:dyDescent="0.25">
      <c r="A33" s="116"/>
      <c r="B33" s="119"/>
      <c r="C33" s="126"/>
      <c r="D33" s="127"/>
      <c r="E33" s="128"/>
      <c r="F33" s="22" t="s">
        <v>12</v>
      </c>
      <c r="G33" s="29">
        <f>IFERROR(G32/G31,0)</f>
        <v>0</v>
      </c>
      <c r="H33" s="47"/>
      <c r="I33" s="48"/>
    </row>
    <row r="34" spans="1:9" ht="6.75" customHeight="1" x14ac:dyDescent="0.25">
      <c r="A34" s="42"/>
      <c r="B34" s="49"/>
      <c r="C34" s="109"/>
      <c r="D34" s="130"/>
      <c r="E34" s="131"/>
      <c r="F34" s="23"/>
      <c r="G34" s="50"/>
      <c r="H34" s="51"/>
      <c r="I34" s="52"/>
    </row>
    <row r="35" spans="1:9" x14ac:dyDescent="0.25">
      <c r="A35" s="114"/>
      <c r="B35" s="117"/>
      <c r="C35" s="120"/>
      <c r="D35" s="121"/>
      <c r="E35" s="122"/>
      <c r="F35" s="86" t="s">
        <v>23</v>
      </c>
      <c r="G35" s="83">
        <v>0</v>
      </c>
      <c r="H35" s="40">
        <f>I35-G35</f>
        <v>1</v>
      </c>
      <c r="I35" s="5">
        <v>1</v>
      </c>
    </row>
    <row r="36" spans="1:9" x14ac:dyDescent="0.25">
      <c r="A36" s="115"/>
      <c r="B36" s="118"/>
      <c r="C36" s="123"/>
      <c r="D36" s="124"/>
      <c r="E36" s="125"/>
      <c r="F36" s="18" t="s">
        <v>8</v>
      </c>
      <c r="G36" s="67">
        <f>$I$36*G35</f>
        <v>0</v>
      </c>
      <c r="H36" s="69">
        <f>I36*H35</f>
        <v>0</v>
      </c>
      <c r="I36" s="68" t="b">
        <f>IF(B35=$A$57,$F$57,IF(B35=$A$58,$F$58,IF(B35=$A$59,$F$59,IF(B35=$A$60,$F$60,IF(B35=$A$61,$F$61,IF(B35=$A$62,$F$62,IF(B35=$A$63,$F$63,IF(B35=$A$64,$F$64,IF(B35=$A$65,$F$65,IF(B35=$A$66,$F$66,IF(B35=$A$67,$F$67,IF(B35=$A$68,$G$68))))))))))))</f>
        <v>0</v>
      </c>
    </row>
    <row r="37" spans="1:9" x14ac:dyDescent="0.25">
      <c r="A37" s="115"/>
      <c r="B37" s="118"/>
      <c r="C37" s="87"/>
      <c r="D37" s="99" t="b">
        <f>IF($B35=$A$57,$G$57,IF($B35=$A$58,$G$58,IF($B35=$A$59,$G$59,IF($B35=$A$60,$G$60,IF($B35=$A$61,$G$61,IF($B35=$A$62,$G$62,IF($B35=$A$63,$G$63,IF($B35=$A$64,$G$64,IF($B35=$A$65,$G$65,IF($B35=$A$66,$G$66,IF($B35=$A$67,$G$67,IF($B35=$A$68,0))))))))))))</f>
        <v>0</v>
      </c>
      <c r="E37" s="2">
        <f>(C37+(C37*D37))</f>
        <v>0</v>
      </c>
      <c r="F37" s="19" t="s">
        <v>20</v>
      </c>
      <c r="G37" s="3">
        <f>$E$37*G35</f>
        <v>0</v>
      </c>
      <c r="H37" s="12">
        <f>E37*H35</f>
        <v>0</v>
      </c>
      <c r="I37" s="6">
        <f>SUM(G37:H37)</f>
        <v>0</v>
      </c>
    </row>
    <row r="38" spans="1:9" x14ac:dyDescent="0.25">
      <c r="A38" s="116"/>
      <c r="B38" s="119"/>
      <c r="C38" s="126"/>
      <c r="D38" s="127"/>
      <c r="E38" s="128"/>
      <c r="F38" s="22" t="s">
        <v>12</v>
      </c>
      <c r="G38" s="29">
        <f>IFERROR(G37/G36,0)</f>
        <v>0</v>
      </c>
      <c r="H38" s="47"/>
      <c r="I38" s="53"/>
    </row>
    <row r="39" spans="1:9" ht="6.75" customHeight="1" thickBot="1" x14ac:dyDescent="0.3">
      <c r="A39" s="42"/>
      <c r="B39" s="49"/>
      <c r="C39" s="109"/>
      <c r="D39" s="110"/>
      <c r="E39" s="111"/>
      <c r="F39" s="23"/>
      <c r="G39" s="50"/>
      <c r="H39" s="54"/>
      <c r="I39" s="55"/>
    </row>
    <row r="40" spans="1:9" x14ac:dyDescent="0.25">
      <c r="A40" s="114"/>
      <c r="B40" s="117"/>
      <c r="C40" s="120"/>
      <c r="D40" s="144"/>
      <c r="E40" s="145"/>
      <c r="F40" s="86" t="s">
        <v>23</v>
      </c>
      <c r="G40" s="83">
        <v>0</v>
      </c>
      <c r="H40" s="40">
        <f>I40-G40</f>
        <v>1</v>
      </c>
      <c r="I40" s="5">
        <v>1</v>
      </c>
    </row>
    <row r="41" spans="1:9" x14ac:dyDescent="0.25">
      <c r="A41" s="115"/>
      <c r="B41" s="118"/>
      <c r="C41" s="146"/>
      <c r="D41" s="147"/>
      <c r="E41" s="148"/>
      <c r="F41" s="18" t="s">
        <v>8</v>
      </c>
      <c r="G41" s="67">
        <f>$I$41*G40</f>
        <v>0</v>
      </c>
      <c r="H41" s="69">
        <f>$I$41*H40</f>
        <v>0</v>
      </c>
      <c r="I41" s="68" t="b">
        <f>IF(B40=$A$57,$F$57,IF(B40=$A$58,$F$58,IF(B40=$A$59,$F$59,IF(B40=$A$60,$F$60,IF(B40=$A$61,$F$61,IF(B40=$A$62,$F$62,IF(B40=$A$63,$F$63,IF(B40=$A$64,$F$64,IF(B40=$A$65,$F$65,IF(B40=$A$66,$F$66,IF(B40=$A$67,$F$67,IF(B40=$A$68,$G$68))))))))))))</f>
        <v>0</v>
      </c>
    </row>
    <row r="42" spans="1:9" x14ac:dyDescent="0.25">
      <c r="A42" s="115"/>
      <c r="B42" s="118"/>
      <c r="C42" s="87"/>
      <c r="D42" s="99" t="b">
        <f>IF($B40=$A$57,$G$57,IF($B40=$A$58,$G$58,IF($B40=$A$59,$G$59,IF($B40=$A$60,$G$60,IF($B40=$A$61,$G$61,IF($B40=$A$62,$G$62,IF($B40=$A$63,$G$63,IF($B40=$A$64,$G$64,IF($B40=$A$65,$G$65,IF($B40=$A$66,$G$66,IF($B40=$A$67,$G$67,IF($B40=$A$68,0))))))))))))</f>
        <v>0</v>
      </c>
      <c r="E42" s="2">
        <f>(C42+(C42*D42))</f>
        <v>0</v>
      </c>
      <c r="F42" s="19" t="s">
        <v>20</v>
      </c>
      <c r="G42" s="3">
        <f>$E$42*G40</f>
        <v>0</v>
      </c>
      <c r="H42" s="8">
        <f>E42*H40</f>
        <v>0</v>
      </c>
      <c r="I42" s="6">
        <f>SUM(G42:H42)</f>
        <v>0</v>
      </c>
    </row>
    <row r="43" spans="1:9" x14ac:dyDescent="0.25">
      <c r="A43" s="116"/>
      <c r="B43" s="119"/>
      <c r="C43" s="126"/>
      <c r="D43" s="142"/>
      <c r="E43" s="143"/>
      <c r="F43" s="22" t="s">
        <v>12</v>
      </c>
      <c r="G43" s="29">
        <f>IFERROR(G42/G41,0)</f>
        <v>0</v>
      </c>
      <c r="H43" s="47"/>
      <c r="I43" s="48"/>
    </row>
    <row r="44" spans="1:9" ht="6.75" customHeight="1" x14ac:dyDescent="0.25">
      <c r="A44" s="42"/>
      <c r="B44" s="49"/>
      <c r="C44" s="109"/>
      <c r="D44" s="130"/>
      <c r="E44" s="131"/>
      <c r="F44" s="23"/>
      <c r="G44" s="50"/>
      <c r="H44" s="51"/>
      <c r="I44" s="52"/>
    </row>
    <row r="45" spans="1:9" x14ac:dyDescent="0.25">
      <c r="A45" s="114"/>
      <c r="B45" s="117"/>
      <c r="C45" s="120"/>
      <c r="D45" s="121"/>
      <c r="E45" s="122"/>
      <c r="F45" s="86" t="s">
        <v>23</v>
      </c>
      <c r="G45" s="83">
        <v>0</v>
      </c>
      <c r="H45" s="40">
        <f>I45-G45</f>
        <v>1</v>
      </c>
      <c r="I45" s="5">
        <v>1</v>
      </c>
    </row>
    <row r="46" spans="1:9" x14ac:dyDescent="0.25">
      <c r="A46" s="115"/>
      <c r="B46" s="118"/>
      <c r="C46" s="123"/>
      <c r="D46" s="124"/>
      <c r="E46" s="125"/>
      <c r="F46" s="18" t="s">
        <v>8</v>
      </c>
      <c r="G46" s="67">
        <f>$I$46*G45</f>
        <v>0</v>
      </c>
      <c r="H46" s="69">
        <f>$I$46*H45</f>
        <v>0</v>
      </c>
      <c r="I46" s="68" t="b">
        <f>IF(B45=$A$57,$F$57,IF(B45=$A$58,$F$58,IF(B45=$A$59,$F$59,IF(B45=$A$60,$F$60,IF(B45=$A$61,$F$61,IF(B45=$A$62,$F$62,IF(B45=$A$63,$F$63,IF(B45=$A$64,$F$64,IF(B45=$A$65,$F$65,IF(B45=$A$66,$F$66,IF(B45=$A$67,$F$67,IF(B45=$A$68,$G$68))))))))))))</f>
        <v>0</v>
      </c>
    </row>
    <row r="47" spans="1:9" x14ac:dyDescent="0.25">
      <c r="A47" s="115"/>
      <c r="B47" s="118"/>
      <c r="C47" s="87"/>
      <c r="D47" s="99" t="b">
        <f>IF($B45=$A$57,$G$57,IF($B45=$A$58,$G$58,IF($B45=$A$59,$G$59,IF($B45=$A$60,$G$60,IF($B45=$A$61,$G$61,IF($B45=$A$62,$G$62,IF($B45=$A$63,$G$63,IF($B45=$A$64,$G$64,IF($B45=$A$65,$G$65,IF($B45=$A$66,$G$66,IF($B45=$A$67,$G$67,IF($B45=$A$68,0))))))))))))</f>
        <v>0</v>
      </c>
      <c r="E47" s="2">
        <f>(C47+(C47*D47))</f>
        <v>0</v>
      </c>
      <c r="F47" s="19" t="s">
        <v>20</v>
      </c>
      <c r="G47" s="3">
        <f>$E$47*G45</f>
        <v>0</v>
      </c>
      <c r="H47" s="12">
        <f>E47*H45</f>
        <v>0</v>
      </c>
      <c r="I47" s="6">
        <f>SUM(G47:H47)</f>
        <v>0</v>
      </c>
    </row>
    <row r="48" spans="1:9" x14ac:dyDescent="0.25">
      <c r="A48" s="116"/>
      <c r="B48" s="119"/>
      <c r="C48" s="126"/>
      <c r="D48" s="127"/>
      <c r="E48" s="128"/>
      <c r="F48" s="22" t="s">
        <v>12</v>
      </c>
      <c r="G48" s="29">
        <f>IFERROR(G47/G46,0)</f>
        <v>0</v>
      </c>
      <c r="H48" s="47"/>
      <c r="I48" s="53"/>
    </row>
    <row r="49" spans="1:9" ht="6.75" customHeight="1" thickBot="1" x14ac:dyDescent="0.3">
      <c r="A49" s="56"/>
      <c r="B49" s="49"/>
      <c r="C49" s="109"/>
      <c r="D49" s="110"/>
      <c r="E49" s="111"/>
      <c r="F49" s="23"/>
      <c r="G49" s="50"/>
      <c r="H49" s="54"/>
      <c r="I49" s="55"/>
    </row>
    <row r="50" spans="1:9" ht="15.75" thickTop="1" x14ac:dyDescent="0.25">
      <c r="A50" s="136"/>
      <c r="B50" s="137"/>
      <c r="C50" s="126"/>
      <c r="D50" s="142"/>
      <c r="E50" s="143"/>
      <c r="F50" s="71" t="s">
        <v>11</v>
      </c>
      <c r="G50" s="67">
        <f>G6+G11+G16+G21+G26+G31+G36+G41+G46</f>
        <v>0</v>
      </c>
      <c r="H50" s="132"/>
      <c r="I50" s="133"/>
    </row>
    <row r="51" spans="1:9" ht="26.25" x14ac:dyDescent="0.25">
      <c r="A51" s="135"/>
      <c r="B51" s="138"/>
      <c r="C51" s="74">
        <f>C7+C12+C17+C22+C27+C32+C37+C42+C47</f>
        <v>0</v>
      </c>
      <c r="D51" s="1"/>
      <c r="E51" s="74">
        <f>E7+E12+E17+E22+E27+E32+E37+E42+E47</f>
        <v>0</v>
      </c>
      <c r="F51" s="25" t="s">
        <v>21</v>
      </c>
      <c r="G51" s="74">
        <f>G7+G12+G17+G22+G27+G32+G37+G42+G47</f>
        <v>0</v>
      </c>
      <c r="H51" s="134"/>
      <c r="I51" s="135"/>
    </row>
    <row r="52" spans="1:9" ht="16.5" thickBot="1" x14ac:dyDescent="0.3">
      <c r="A52" s="135"/>
      <c r="B52" s="138"/>
      <c r="C52" s="139"/>
      <c r="D52" s="140"/>
      <c r="E52" s="141"/>
      <c r="F52" s="32" t="s">
        <v>30</v>
      </c>
      <c r="G52" s="78">
        <f>IFERROR(G51/G50,0)</f>
        <v>0</v>
      </c>
      <c r="H52" s="134"/>
      <c r="I52" s="135"/>
    </row>
    <row r="53" spans="1:9" ht="15.75" x14ac:dyDescent="0.25">
      <c r="C53" s="34"/>
      <c r="D53" s="34"/>
      <c r="E53" s="34"/>
      <c r="F53" s="36"/>
      <c r="G53" s="37"/>
    </row>
    <row r="54" spans="1:9" ht="15.75" x14ac:dyDescent="0.25">
      <c r="C54" s="34"/>
      <c r="D54" s="34"/>
      <c r="E54" s="34"/>
      <c r="F54" s="36"/>
      <c r="G54" s="35"/>
    </row>
    <row r="56" spans="1:9" ht="27" thickBot="1" x14ac:dyDescent="0.3">
      <c r="A56" s="60" t="s">
        <v>7</v>
      </c>
      <c r="B56" s="60" t="s">
        <v>6</v>
      </c>
      <c r="C56" s="60" t="s">
        <v>5</v>
      </c>
      <c r="D56" s="60" t="s">
        <v>4</v>
      </c>
      <c r="E56" s="60" t="s">
        <v>3</v>
      </c>
      <c r="F56" s="60" t="s">
        <v>2</v>
      </c>
      <c r="G56" s="95" t="s">
        <v>34</v>
      </c>
    </row>
    <row r="57" spans="1:9" x14ac:dyDescent="0.25">
      <c r="A57" s="61" t="s">
        <v>36</v>
      </c>
      <c r="B57" s="62">
        <v>2080</v>
      </c>
      <c r="C57" s="62">
        <v>-192</v>
      </c>
      <c r="D57" s="62">
        <v>-144</v>
      </c>
      <c r="E57" s="62">
        <v>-72</v>
      </c>
      <c r="F57" s="63">
        <v>1672</v>
      </c>
      <c r="G57" s="98">
        <v>0.35099999999999998</v>
      </c>
    </row>
    <row r="58" spans="1:9" x14ac:dyDescent="0.25">
      <c r="A58" s="91" t="s">
        <v>35</v>
      </c>
      <c r="B58" s="92">
        <v>2080</v>
      </c>
      <c r="C58" s="92">
        <v>-192</v>
      </c>
      <c r="D58" s="92">
        <v>-144</v>
      </c>
      <c r="E58" s="92">
        <v>-72</v>
      </c>
      <c r="F58" s="93">
        <v>1672</v>
      </c>
      <c r="G58" s="96">
        <v>0.26300000000000001</v>
      </c>
    </row>
    <row r="59" spans="1:9" ht="26.25" x14ac:dyDescent="0.25">
      <c r="A59" s="64" t="s">
        <v>32</v>
      </c>
      <c r="B59" s="65">
        <v>1560</v>
      </c>
      <c r="C59" s="65"/>
      <c r="D59" s="65">
        <v>-108</v>
      </c>
      <c r="E59" s="65">
        <v>-56</v>
      </c>
      <c r="F59" s="66">
        <v>1396</v>
      </c>
      <c r="G59" s="97">
        <v>0.26300000000000001</v>
      </c>
    </row>
    <row r="60" spans="1:9" x14ac:dyDescent="0.25">
      <c r="A60" s="100" t="s">
        <v>33</v>
      </c>
      <c r="B60" s="101">
        <v>1560</v>
      </c>
      <c r="C60" s="101"/>
      <c r="D60" s="101"/>
      <c r="E60" s="101">
        <v>-56</v>
      </c>
      <c r="F60" s="102">
        <v>1504</v>
      </c>
      <c r="G60" s="103">
        <v>8.5000000000000006E-2</v>
      </c>
    </row>
    <row r="61" spans="1:9" x14ac:dyDescent="0.25">
      <c r="A61" s="94" t="s">
        <v>13</v>
      </c>
      <c r="B61" s="65">
        <v>1040</v>
      </c>
      <c r="C61" s="65"/>
      <c r="D61" s="65"/>
      <c r="E61" s="65">
        <v>-56</v>
      </c>
      <c r="F61" s="66">
        <v>984</v>
      </c>
      <c r="G61" s="97">
        <v>8.5000000000000006E-2</v>
      </c>
    </row>
    <row r="62" spans="1:9" x14ac:dyDescent="0.25">
      <c r="A62" s="100" t="s">
        <v>37</v>
      </c>
      <c r="B62" s="101">
        <v>2080</v>
      </c>
      <c r="C62" s="101">
        <v>-192</v>
      </c>
      <c r="D62" s="101">
        <v>-144</v>
      </c>
      <c r="E62" s="101">
        <v>-72</v>
      </c>
      <c r="F62" s="102">
        <v>1672</v>
      </c>
      <c r="G62" s="103">
        <v>0.316</v>
      </c>
    </row>
    <row r="63" spans="1:9" ht="26.25" x14ac:dyDescent="0.25">
      <c r="A63" s="64" t="s">
        <v>38</v>
      </c>
      <c r="B63" s="65">
        <v>2080</v>
      </c>
      <c r="C63" s="65">
        <v>-96</v>
      </c>
      <c r="D63" s="65">
        <v>-144</v>
      </c>
      <c r="E63" s="65">
        <v>-72</v>
      </c>
      <c r="F63" s="66">
        <v>1768</v>
      </c>
      <c r="G63" s="97">
        <v>0.45300000000000001</v>
      </c>
    </row>
    <row r="64" spans="1:9" ht="26.25" x14ac:dyDescent="0.25">
      <c r="A64" s="104" t="s">
        <v>39</v>
      </c>
      <c r="B64" s="101">
        <v>2080</v>
      </c>
      <c r="C64" s="101">
        <v>-135.96</v>
      </c>
      <c r="D64" s="101">
        <v>-144</v>
      </c>
      <c r="E64" s="101">
        <v>-72</v>
      </c>
      <c r="F64" s="102">
        <v>1728.04</v>
      </c>
      <c r="G64" s="103">
        <v>0.45300000000000001</v>
      </c>
    </row>
    <row r="65" spans="1:7" ht="26.25" x14ac:dyDescent="0.25">
      <c r="A65" s="64" t="s">
        <v>40</v>
      </c>
      <c r="B65" s="65">
        <v>2080</v>
      </c>
      <c r="C65" s="65">
        <v>-176.04</v>
      </c>
      <c r="D65" s="65">
        <v>-144</v>
      </c>
      <c r="E65" s="65">
        <v>-72</v>
      </c>
      <c r="F65" s="66">
        <v>1687.96</v>
      </c>
      <c r="G65" s="97">
        <v>0.45300000000000001</v>
      </c>
    </row>
    <row r="66" spans="1:7" ht="26.25" x14ac:dyDescent="0.25">
      <c r="A66" s="104" t="s">
        <v>41</v>
      </c>
      <c r="B66" s="101">
        <v>2080</v>
      </c>
      <c r="C66" s="101">
        <v>-192</v>
      </c>
      <c r="D66" s="101">
        <v>-144</v>
      </c>
      <c r="E66" s="101">
        <v>-72</v>
      </c>
      <c r="F66" s="102">
        <v>1672</v>
      </c>
      <c r="G66" s="103">
        <v>0.45300000000000001</v>
      </c>
    </row>
    <row r="67" spans="1:7" ht="26.25" x14ac:dyDescent="0.25">
      <c r="A67" s="64" t="s">
        <v>42</v>
      </c>
      <c r="B67" s="65">
        <v>2080</v>
      </c>
      <c r="C67" s="65">
        <v>-216</v>
      </c>
      <c r="D67" s="65">
        <v>-144</v>
      </c>
      <c r="E67" s="65">
        <v>-72</v>
      </c>
      <c r="F67" s="66">
        <v>1648</v>
      </c>
      <c r="G67" s="97">
        <v>0.45300000000000001</v>
      </c>
    </row>
    <row r="68" spans="1:7" x14ac:dyDescent="0.25">
      <c r="A68" t="s">
        <v>44</v>
      </c>
      <c r="B68">
        <v>1040</v>
      </c>
      <c r="C68">
        <v>0</v>
      </c>
      <c r="D68">
        <v>0</v>
      </c>
      <c r="E68">
        <v>0</v>
      </c>
      <c r="F68">
        <v>1040</v>
      </c>
      <c r="G68">
        <v>6.0000000000000001E-3</v>
      </c>
    </row>
  </sheetData>
  <sheetProtection selectLockedCells="1"/>
  <mergeCells count="50">
    <mergeCell ref="H50:I52"/>
    <mergeCell ref="A50:B52"/>
    <mergeCell ref="C49:E49"/>
    <mergeCell ref="C50:E50"/>
    <mergeCell ref="C52:E52"/>
    <mergeCell ref="C39:E39"/>
    <mergeCell ref="C44:E44"/>
    <mergeCell ref="A45:A48"/>
    <mergeCell ref="B45:B48"/>
    <mergeCell ref="C45:E46"/>
    <mergeCell ref="C48:E48"/>
    <mergeCell ref="C43:E43"/>
    <mergeCell ref="C40:E41"/>
    <mergeCell ref="B40:B43"/>
    <mergeCell ref="A40:A43"/>
    <mergeCell ref="A25:A28"/>
    <mergeCell ref="C34:E34"/>
    <mergeCell ref="A35:A38"/>
    <mergeCell ref="B35:B38"/>
    <mergeCell ref="C35:E36"/>
    <mergeCell ref="C38:E38"/>
    <mergeCell ref="C29:E29"/>
    <mergeCell ref="C9:E9"/>
    <mergeCell ref="A30:A33"/>
    <mergeCell ref="B30:B33"/>
    <mergeCell ref="C30:E31"/>
    <mergeCell ref="C33:E33"/>
    <mergeCell ref="A10:A13"/>
    <mergeCell ref="B10:B13"/>
    <mergeCell ref="C10:E11"/>
    <mergeCell ref="C13:E13"/>
    <mergeCell ref="C14:E14"/>
    <mergeCell ref="A15:A18"/>
    <mergeCell ref="B15:B18"/>
    <mergeCell ref="C15:E16"/>
    <mergeCell ref="C18:E18"/>
    <mergeCell ref="C19:E19"/>
    <mergeCell ref="A20:A23"/>
    <mergeCell ref="A1:G1"/>
    <mergeCell ref="A5:A8"/>
    <mergeCell ref="B5:B8"/>
    <mergeCell ref="C5:E6"/>
    <mergeCell ref="C8:E8"/>
    <mergeCell ref="B20:B23"/>
    <mergeCell ref="C20:E21"/>
    <mergeCell ref="C23:E23"/>
    <mergeCell ref="C24:E24"/>
    <mergeCell ref="B25:B28"/>
    <mergeCell ref="C25:E26"/>
    <mergeCell ref="C28:E28"/>
  </mergeCells>
  <dataValidations count="1">
    <dataValidation type="list" allowBlank="1" showInputMessage="1" showErrorMessage="1" sqref="B45:B48 B40:B43 B35:B38 B30:B33 B25:B28 B20:B23 B15:B18 B10:B13 B5:B8" xr:uid="{00000000-0002-0000-0200-000000000000}">
      <formula1>$A$57:$A$68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Specific Labor for 1 Employees</vt:lpstr>
      <vt:lpstr>Specific Labor for &gt;1 Employees</vt:lpstr>
      <vt:lpstr>Pooled Average Rate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rriedell</dc:creator>
  <cp:lastModifiedBy>Enzensperger, Shane [CONTR]</cp:lastModifiedBy>
  <cp:lastPrinted>2016-05-02T20:03:54Z</cp:lastPrinted>
  <dcterms:created xsi:type="dcterms:W3CDTF">2015-02-09T20:43:43Z</dcterms:created>
  <dcterms:modified xsi:type="dcterms:W3CDTF">2022-05-24T21:35:00Z</dcterms:modified>
</cp:coreProperties>
</file>